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4" i="2" l="1"/>
  <c r="M60" i="2"/>
  <c r="N63" i="2" s="1"/>
  <c r="J59" i="2"/>
  <c r="J58" i="2"/>
  <c r="J57" i="2"/>
  <c r="J56" i="2"/>
  <c r="J55" i="2"/>
  <c r="J54" i="2"/>
  <c r="J53" i="2"/>
  <c r="J52" i="2"/>
  <c r="J51" i="2"/>
  <c r="J50" i="2"/>
  <c r="J49" i="2"/>
  <c r="J48" i="2"/>
  <c r="J47" i="2"/>
  <c r="J46" i="2"/>
  <c r="J45" i="2"/>
  <c r="J44" i="2"/>
  <c r="J43" i="2"/>
  <c r="J42" i="2"/>
  <c r="J41" i="2"/>
  <c r="H40" i="2"/>
  <c r="G40" i="2"/>
  <c r="J40" i="2" s="1"/>
  <c r="H39" i="2"/>
  <c r="G39" i="2"/>
  <c r="J39" i="2" s="1"/>
  <c r="H38" i="2"/>
  <c r="G38" i="2"/>
  <c r="J38" i="2" s="1"/>
  <c r="J37" i="2"/>
  <c r="H37" i="2"/>
  <c r="G37" i="2"/>
  <c r="H36" i="2"/>
  <c r="G36" i="2"/>
  <c r="J36" i="2" s="1"/>
  <c r="H35" i="2"/>
  <c r="G35" i="2"/>
  <c r="J35" i="2" s="1"/>
  <c r="H34" i="2"/>
  <c r="G34" i="2"/>
  <c r="J34" i="2" s="1"/>
  <c r="J33" i="2"/>
  <c r="H33" i="2"/>
  <c r="G33" i="2"/>
  <c r="H32" i="2"/>
  <c r="G32" i="2"/>
  <c r="J32" i="2" s="1"/>
  <c r="H31" i="2"/>
  <c r="G31" i="2"/>
  <c r="J31" i="2" s="1"/>
  <c r="H30" i="2"/>
  <c r="G30" i="2"/>
  <c r="J30" i="2" s="1"/>
  <c r="J29" i="2"/>
  <c r="H29" i="2"/>
  <c r="G29" i="2"/>
  <c r="H28" i="2"/>
  <c r="G28" i="2"/>
  <c r="J28" i="2" s="1"/>
  <c r="N27" i="2"/>
  <c r="N60" i="2" s="1"/>
  <c r="N62" i="2" s="1"/>
  <c r="N64" i="2" s="1"/>
  <c r="H27" i="2"/>
  <c r="G27" i="2"/>
  <c r="J27" i="2" s="1"/>
  <c r="H26" i="2"/>
  <c r="G26" i="2"/>
  <c r="J26" i="2" s="1"/>
  <c r="N12" i="2"/>
  <c r="M12" i="2"/>
  <c r="J11" i="2"/>
  <c r="H11" i="2"/>
  <c r="G11" i="2"/>
  <c r="H10" i="2"/>
  <c r="G10" i="2"/>
  <c r="J10" i="2" s="1"/>
  <c r="H9" i="2"/>
  <c r="G9" i="2"/>
  <c r="J9" i="2" s="1"/>
  <c r="J8" i="2"/>
  <c r="H8" i="2"/>
  <c r="G8" i="2"/>
  <c r="J7" i="2"/>
  <c r="H7" i="2"/>
  <c r="G7" i="2"/>
  <c r="H6" i="2"/>
  <c r="G6" i="2"/>
  <c r="J6" i="2" s="1"/>
  <c r="J12" i="2" s="1"/>
  <c r="D117" i="1"/>
  <c r="C117" i="1"/>
  <c r="D96" i="1"/>
  <c r="C96" i="1"/>
  <c r="D95" i="1"/>
  <c r="C95" i="1"/>
  <c r="D94" i="1"/>
  <c r="C94" i="1"/>
  <c r="D93" i="1"/>
  <c r="C93" i="1"/>
  <c r="D91" i="1"/>
  <c r="C91" i="1"/>
  <c r="D90" i="1"/>
  <c r="C90" i="1"/>
  <c r="D89" i="1"/>
  <c r="C89" i="1"/>
  <c r="D88" i="1"/>
  <c r="C88" i="1"/>
  <c r="D86" i="1"/>
  <c r="C86" i="1"/>
  <c r="D84" i="1"/>
  <c r="C84" i="1"/>
  <c r="D83" i="1"/>
  <c r="C83" i="1"/>
  <c r="D80" i="1"/>
  <c r="C80" i="1"/>
  <c r="C100" i="1" s="1"/>
  <c r="D21" i="1" s="1"/>
  <c r="D32" i="1" s="1"/>
  <c r="D79" i="1"/>
  <c r="D100" i="1" s="1"/>
  <c r="C79" i="1"/>
  <c r="D53" i="1"/>
  <c r="C53" i="1"/>
  <c r="D44" i="1"/>
  <c r="C44" i="1"/>
  <c r="C36" i="1"/>
  <c r="C32" i="1"/>
  <c r="C21" i="1"/>
  <c r="B21" i="1"/>
  <c r="J60" i="2" l="1"/>
  <c r="J62" i="2" s="1"/>
  <c r="J64" i="2" s="1"/>
  <c r="J67" i="2" s="1"/>
  <c r="C75" i="2" l="1"/>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78"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1"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24"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24"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comunale
</t>
        </r>
      </text>
    </comment>
  </commentList>
</comments>
</file>

<file path=xl/sharedStrings.xml><?xml version="1.0" encoding="utf-8"?>
<sst xmlns="http://schemas.openxmlformats.org/spreadsheetml/2006/main" count="300" uniqueCount="155">
  <si>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</si>
  <si>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</si>
  <si>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</si>
  <si>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</si>
  <si>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</si>
  <si>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</si>
  <si>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</si>
  <si>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</si>
  <si>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</si>
  <si>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</si>
  <si>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</si>
  <si>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</si>
  <si>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</si>
  <si>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</si>
  <si>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</si>
  <si>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</si>
  <si>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</si>
  <si>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</si>
  <si>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</si>
  <si>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</si>
  <si>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</si>
  <si>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</si>
  <si>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</si>
  <si>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</si>
  <si>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</si>
  <si>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</si>
  <si>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</si>
  <si>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</si>
  <si>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</si>
  <si>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</si>
  <si>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</si>
  <si>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</si>
  <si>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</si>
  <si>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</si>
  <si>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</si>
  <si>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</si>
  <si>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</si>
  <si>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</si>
  <si>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</si>
  <si>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</si>
  <si>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</si>
  <si>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</si>
  <si>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</si>
  <si>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</si>
  <si>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</si>
  <si>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</si>
  <si>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</si>
  <si>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</si>
  <si>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</si>
  <si>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</si>
  <si>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</si>
  <si>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</si>
  <si>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</si>
  <si>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</si>
  <si>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</si>
  <si>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</si>
  <si>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</si>
  <si>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</si>
  <si>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</si>
  <si>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</si>
  <si>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</si>
  <si>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</si>
  <si>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</si>
  <si>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</si>
  <si>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</si>
  <si>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</si>
  <si>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</si>
  <si>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</si>
  <si>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</si>
  <si>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</si>
  <si>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</si>
  <si>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</si>
  <si>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</si>
  <si>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</si>
  <si>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</si>
  <si>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</si>
  <si>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</si>
  <si>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</si>
  <si>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</si>
  <si>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</si>
  <si>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</si>
  <si>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</si>
  <si>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</si>
  <si>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</si>
  <si>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</si>
  <si>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</si>
  <si>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</si>
  <si>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</si>
  <si>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</si>
  <si>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</si>
  <si>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</si>
  <si>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</si>
  <si>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</si>
  <si>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</si>
  <si>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</si>
  <si>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</si>
  <si>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</si>
  <si>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</si>
  <si>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</si>
  <si>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</si>
  <si>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</si>
  <si>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</si>
  <si>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</si>
  <si>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</si>
  <si>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</si>
  <si>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</si>
  <si>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</si>
  <si>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</si>
  <si>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</si>
  <si>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</si>
  <si>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</si>
  <si>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</si>
  <si>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</si>
  <si>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</si>
  <si>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</si>
  <si>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</si>
  <si>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</si>
  <si>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</si>
  <si>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</si>
  <si>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</si>
  <si>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</si>
  <si>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</si>
  <si>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</si>
  <si>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</si>
  <si>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</si>
  <si>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</si>
  <si>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</si>
  <si>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</si>
  <si>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</si>
  <si>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</si>
  <si>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</si>
  <si>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</si>
  <si>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</si>
  <si>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</si>
  <si>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</si>
  <si>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</si>
  <si>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</si>
  <si>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</si>
  <si>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</si>
  <si>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</si>
  <si>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</si>
  <si>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</si>
  <si>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</si>
  <si>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</si>
  <si>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Riduzione sconti oltre soglia</t>
  </si>
  <si>
    <t>Sconto cassonetto disagiato</t>
  </si>
  <si>
    <t>Sconto compostiera</t>
  </si>
  <si>
    <t>Sconto quota variabile</t>
  </si>
  <si>
    <t>Sconto residenti all'estero</t>
  </si>
  <si>
    <t>ZIANO PIACENTINO</t>
  </si>
  <si>
    <t>Autorimesse,  magazzini, distributori di carburante</t>
  </si>
  <si>
    <t>Uffici, agenzie, studi professionali e filiali di banca</t>
  </si>
  <si>
    <t>Ristoranti, trattorie, osterie, pizzerie</t>
  </si>
  <si>
    <t>BACINO TARIFFARIO ZIANO PIACENTINO</t>
  </si>
  <si>
    <t>Sconto raccolta diff. scuole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</si>
</sst>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6">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7">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cellStyleXfs>
  <cellXfs count="149">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23" xfId="2" applyFont="1" applyFill="1" applyBorder="1" applyAlignment="1">
      <alignment horizontal="center"/>
    </xf>
    <xf numFmtId="41" fontId="5" fillId="6" borderId="24" xfId="2" applyFont="1" applyFill="1" applyBorder="1"/>
    <xf numFmtId="41" fontId="5" fillId="6" borderId="14" xfId="2" applyFont="1" applyFill="1" applyBorder="1" applyAlignment="1">
      <alignment horizontal="center"/>
    </xf>
    <xf numFmtId="41" fontId="5" fillId="6" borderId="15" xfId="2" applyFont="1" applyFill="1" applyBorder="1"/>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165" fontId="5" fillId="5" borderId="15" xfId="5" applyFont="1" applyFill="1" applyBorder="1"/>
    <xf numFmtId="165" fontId="5" fillId="5" borderId="18" xfId="5" applyFont="1" applyFill="1" applyBorder="1"/>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9" fillId="2"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0" xfId="0" applyFont="1" applyAlignment="1">
      <alignment vertical="top" wrapText="1"/>
    </xf>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cellXfs>
  <cellStyles count="7">
    <cellStyle name="Migliaia" xfId="1" builtinId="3"/>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ZIANO%20A%20G%20H%20_Schede_DGR75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458</v>
          </cell>
          <cell r="D38">
            <v>55955</v>
          </cell>
        </row>
        <row r="39">
          <cell r="C39">
            <v>623</v>
          </cell>
          <cell r="D39">
            <v>80570</v>
          </cell>
        </row>
        <row r="40">
          <cell r="C40">
            <v>176</v>
          </cell>
          <cell r="D40">
            <v>24567</v>
          </cell>
        </row>
        <row r="41">
          <cell r="C41">
            <v>135</v>
          </cell>
          <cell r="D41">
            <v>20489</v>
          </cell>
        </row>
        <row r="42">
          <cell r="C42">
            <v>28</v>
          </cell>
          <cell r="D42">
            <v>4669</v>
          </cell>
        </row>
        <row r="43">
          <cell r="C43">
            <v>18</v>
          </cell>
          <cell r="D43">
            <v>3251</v>
          </cell>
        </row>
        <row r="102">
          <cell r="D102">
            <v>1611</v>
          </cell>
        </row>
        <row r="103">
          <cell r="D103">
            <v>3349</v>
          </cell>
        </row>
        <row r="104">
          <cell r="D104">
            <v>866</v>
          </cell>
        </row>
        <row r="105">
          <cell r="D105">
            <v>589</v>
          </cell>
        </row>
        <row r="106">
          <cell r="D106">
            <v>403</v>
          </cell>
        </row>
        <row r="107">
          <cell r="D107">
            <v>174</v>
          </cell>
        </row>
        <row r="108">
          <cell r="D108">
            <v>106</v>
          </cell>
        </row>
        <row r="109">
          <cell r="D109">
            <v>11.682191780821917</v>
          </cell>
        </row>
        <row r="110">
          <cell r="D110">
            <v>243</v>
          </cell>
        </row>
        <row r="111">
          <cell r="D111">
            <v>90</v>
          </cell>
        </row>
        <row r="112">
          <cell r="D112">
            <v>29930</v>
          </cell>
        </row>
        <row r="113">
          <cell r="D113">
            <v>820</v>
          </cell>
        </row>
        <row r="114">
          <cell r="D114">
            <v>524</v>
          </cell>
        </row>
        <row r="115">
          <cell r="D115">
            <v>156</v>
          </cell>
        </row>
        <row r="116">
          <cell r="D116">
            <v>30.772602739726029</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25"/>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149</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ZIANO PIACENTINO</v>
      </c>
      <c r="C21" s="23">
        <f>+C44</f>
        <v>1438</v>
      </c>
      <c r="D21" s="24">
        <f>+C100</f>
        <v>163</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SUM(C21:C31)</f>
        <v>1438</v>
      </c>
      <c r="D32" s="30">
        <f>SUM(D21:D31)</f>
        <v>163</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ZIANO PIACENTINO</v>
      </c>
      <c r="D36" s="33"/>
    </row>
    <row r="37" spans="1:4" ht="25.5">
      <c r="A37" s="3" t="s">
        <v>29</v>
      </c>
      <c r="B37" s="10" t="s">
        <v>30</v>
      </c>
      <c r="C37" s="11" t="s">
        <v>31</v>
      </c>
      <c r="D37" s="22" t="s">
        <v>32</v>
      </c>
    </row>
    <row r="38" spans="1:4" ht="18.75" customHeight="1">
      <c r="A38" s="3"/>
      <c r="B38" s="14" t="s">
        <v>33</v>
      </c>
      <c r="C38" s="34">
        <v>458</v>
      </c>
      <c r="D38" s="34">
        <v>55955</v>
      </c>
    </row>
    <row r="39" spans="1:4" ht="15.75">
      <c r="A39" s="3"/>
      <c r="B39" s="14" t="s">
        <v>34</v>
      </c>
      <c r="C39" s="34">
        <v>623</v>
      </c>
      <c r="D39" s="34">
        <v>80570</v>
      </c>
    </row>
    <row r="40" spans="1:4" ht="15.75">
      <c r="A40" s="3"/>
      <c r="B40" s="14" t="s">
        <v>35</v>
      </c>
      <c r="C40" s="34">
        <v>176</v>
      </c>
      <c r="D40" s="34">
        <v>24567</v>
      </c>
    </row>
    <row r="41" spans="1:4" ht="15.75">
      <c r="A41" s="3"/>
      <c r="B41" s="14" t="s">
        <v>36</v>
      </c>
      <c r="C41" s="34">
        <v>135</v>
      </c>
      <c r="D41" s="34">
        <v>20489</v>
      </c>
    </row>
    <row r="42" spans="1:4" ht="15.75">
      <c r="A42" s="3"/>
      <c r="B42" s="14" t="s">
        <v>37</v>
      </c>
      <c r="C42" s="34">
        <v>28</v>
      </c>
      <c r="D42" s="34">
        <v>4669</v>
      </c>
    </row>
    <row r="43" spans="1:4" ht="16.5" thickBot="1">
      <c r="A43" s="3"/>
      <c r="B43" s="25" t="s">
        <v>38</v>
      </c>
      <c r="C43" s="35">
        <v>18</v>
      </c>
      <c r="D43" s="35">
        <v>3251</v>
      </c>
    </row>
    <row r="44" spans="1:4" ht="16.5" thickBot="1">
      <c r="A44" s="3"/>
      <c r="B44" s="36" t="s">
        <v>39</v>
      </c>
      <c r="C44" s="29">
        <f>SUM(C38:C43)</f>
        <v>1438</v>
      </c>
      <c r="D44" s="30">
        <f>SUM(D38:D43)</f>
        <v>189501</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9"/>
      <c r="B55" s="40"/>
      <c r="C55" s="41"/>
      <c r="D55" s="42"/>
    </row>
    <row r="56" spans="1:4">
      <c r="A56" s="39"/>
      <c r="B56" s="40"/>
      <c r="C56" s="43"/>
      <c r="D56" s="44"/>
    </row>
    <row r="57" spans="1:4">
      <c r="A57" s="39"/>
      <c r="B57" s="40"/>
      <c r="C57" s="43"/>
      <c r="D57" s="44"/>
    </row>
    <row r="58" spans="1:4">
      <c r="A58" s="39"/>
      <c r="B58" s="40"/>
      <c r="C58" s="43"/>
      <c r="D58" s="44"/>
    </row>
    <row r="59" spans="1:4">
      <c r="A59" s="39"/>
      <c r="B59" s="40"/>
      <c r="C59" s="43"/>
      <c r="D59" s="44"/>
    </row>
    <row r="60" spans="1:4">
      <c r="A60" s="39"/>
      <c r="B60" s="40"/>
      <c r="C60" s="43"/>
      <c r="D60" s="44"/>
    </row>
    <row r="61" spans="1:4" ht="12.75" customHeight="1">
      <c r="A61" s="39"/>
      <c r="B61" s="40"/>
      <c r="C61" s="43"/>
      <c r="D61" s="44"/>
    </row>
    <row r="62" spans="1:4">
      <c r="A62" s="39"/>
      <c r="B62" s="40"/>
      <c r="C62" s="43"/>
      <c r="D62" s="44"/>
    </row>
    <row r="63" spans="1:4">
      <c r="A63" s="39"/>
      <c r="B63" s="40"/>
      <c r="C63" s="43"/>
      <c r="D63" s="44"/>
    </row>
    <row r="64" spans="1:4">
      <c r="A64" s="39"/>
      <c r="B64" s="40"/>
      <c r="C64" s="43"/>
      <c r="D64" s="44"/>
    </row>
    <row r="65" spans="1:5">
      <c r="A65" s="39"/>
      <c r="B65" s="40"/>
      <c r="C65" s="43"/>
      <c r="D65" s="44"/>
    </row>
    <row r="66" spans="1:5">
      <c r="A66" s="39"/>
      <c r="B66" s="40"/>
      <c r="C66" s="43"/>
      <c r="D66" s="44"/>
    </row>
    <row r="67" spans="1:5" ht="12.75" customHeight="1">
      <c r="A67" s="39"/>
      <c r="B67" s="40"/>
      <c r="C67" s="43"/>
      <c r="D67" s="44"/>
    </row>
    <row r="68" spans="1:5">
      <c r="A68" s="39"/>
      <c r="B68" s="40"/>
      <c r="C68" s="43"/>
      <c r="D68" s="44"/>
    </row>
    <row r="69" spans="1:5">
      <c r="A69" s="39"/>
      <c r="B69" s="40"/>
      <c r="C69" s="43"/>
      <c r="D69" s="44"/>
    </row>
    <row r="70" spans="1:5">
      <c r="A70" s="39"/>
      <c r="B70" s="40"/>
      <c r="C70" s="43"/>
      <c r="D70" s="44"/>
    </row>
    <row r="71" spans="1:5">
      <c r="A71" s="39"/>
      <c r="B71" s="40"/>
      <c r="C71" s="43"/>
      <c r="D71" s="44"/>
    </row>
    <row r="72" spans="1:5">
      <c r="A72" s="39"/>
      <c r="B72" s="40"/>
      <c r="C72" s="43"/>
      <c r="D72" s="44"/>
    </row>
    <row r="73" spans="1:5" ht="12.75" customHeight="1">
      <c r="A73" s="39"/>
      <c r="B73" s="40"/>
      <c r="C73" s="43"/>
      <c r="D73" s="44"/>
    </row>
    <row r="74" spans="1:5">
      <c r="A74" s="39"/>
      <c r="B74" s="40"/>
      <c r="C74" s="43"/>
      <c r="D74" s="44"/>
    </row>
    <row r="75" spans="1:5">
      <c r="A75" s="39"/>
      <c r="B75" s="40"/>
      <c r="C75" s="43"/>
      <c r="D75" s="44"/>
    </row>
    <row r="76" spans="1:5" ht="13.5" thickBot="1">
      <c r="A76" s="39"/>
      <c r="B76" s="40"/>
      <c r="C76" s="43"/>
      <c r="D76" s="44"/>
    </row>
    <row r="77" spans="1:5" ht="13.5" thickBot="1">
      <c r="B77" s="36" t="s">
        <v>49</v>
      </c>
      <c r="C77" s="29"/>
      <c r="D77" s="30"/>
    </row>
    <row r="78" spans="1:5" ht="49.5" customHeight="1">
      <c r="A78" s="3" t="s">
        <v>50</v>
      </c>
      <c r="B78" s="10" t="s">
        <v>51</v>
      </c>
      <c r="C78" s="11" t="s">
        <v>48</v>
      </c>
      <c r="D78" s="22" t="s">
        <v>32</v>
      </c>
    </row>
    <row r="79" spans="1:5">
      <c r="A79" s="39">
        <v>1</v>
      </c>
      <c r="B79" s="45" t="s">
        <v>52</v>
      </c>
      <c r="C79" s="41">
        <f>+C102</f>
        <v>9</v>
      </c>
      <c r="D79" s="41">
        <f>+D102</f>
        <v>1611</v>
      </c>
      <c r="E79" s="46"/>
    </row>
    <row r="80" spans="1:5">
      <c r="A80" s="39">
        <v>2</v>
      </c>
      <c r="B80" s="14" t="s">
        <v>53</v>
      </c>
      <c r="C80" s="41">
        <f t="shared" ref="C80:D80" si="0">+C103</f>
        <v>12</v>
      </c>
      <c r="D80" s="41">
        <f t="shared" si="0"/>
        <v>3349</v>
      </c>
    </row>
    <row r="81" spans="1:4">
      <c r="A81" s="39">
        <v>3</v>
      </c>
      <c r="B81" s="14" t="s">
        <v>54</v>
      </c>
      <c r="C81" s="41"/>
      <c r="D81" s="41"/>
    </row>
    <row r="82" spans="1:4">
      <c r="A82" s="39">
        <v>4</v>
      </c>
      <c r="B82" s="14" t="s">
        <v>55</v>
      </c>
      <c r="C82" s="41"/>
      <c r="D82" s="41"/>
    </row>
    <row r="83" spans="1:4">
      <c r="A83" s="39">
        <v>5</v>
      </c>
      <c r="B83" s="14" t="s">
        <v>56</v>
      </c>
      <c r="C83" s="41">
        <f>+C104</f>
        <v>3</v>
      </c>
      <c r="D83" s="41">
        <f>+D104</f>
        <v>866</v>
      </c>
    </row>
    <row r="84" spans="1:4">
      <c r="A84" s="39">
        <v>6</v>
      </c>
      <c r="B84" s="14" t="s">
        <v>57</v>
      </c>
      <c r="C84" s="41">
        <f t="shared" ref="C84:D84" si="1">+C105</f>
        <v>1</v>
      </c>
      <c r="D84" s="41">
        <f t="shared" si="1"/>
        <v>589</v>
      </c>
    </row>
    <row r="85" spans="1:4">
      <c r="A85" s="39">
        <v>7</v>
      </c>
      <c r="B85" s="14" t="s">
        <v>58</v>
      </c>
      <c r="C85" s="41"/>
      <c r="D85" s="41"/>
    </row>
    <row r="86" spans="1:4">
      <c r="A86" s="39">
        <v>8</v>
      </c>
      <c r="B86" s="14" t="s">
        <v>59</v>
      </c>
      <c r="C86" s="41">
        <f>+C106</f>
        <v>6</v>
      </c>
      <c r="D86" s="41">
        <f>+D106</f>
        <v>403</v>
      </c>
    </row>
    <row r="87" spans="1:4">
      <c r="A87" s="39">
        <v>9</v>
      </c>
      <c r="B87" s="14" t="s">
        <v>60</v>
      </c>
      <c r="C87" s="41"/>
      <c r="D87" s="41"/>
    </row>
    <row r="88" spans="1:4">
      <c r="A88" s="39">
        <v>10</v>
      </c>
      <c r="B88" s="14" t="s">
        <v>61</v>
      </c>
      <c r="C88" s="41">
        <f>+C107+C109</f>
        <v>6</v>
      </c>
      <c r="D88" s="41">
        <f>+D107+D109</f>
        <v>185.68219178082191</v>
      </c>
    </row>
    <row r="89" spans="1:4">
      <c r="A89" s="39">
        <v>11</v>
      </c>
      <c r="B89" s="14" t="s">
        <v>62</v>
      </c>
      <c r="C89" s="41">
        <f>+C108</f>
        <v>3</v>
      </c>
      <c r="D89" s="41">
        <f>+D108</f>
        <v>106</v>
      </c>
    </row>
    <row r="90" spans="1:4">
      <c r="A90" s="39">
        <v>12</v>
      </c>
      <c r="B90" s="14" t="s">
        <v>63</v>
      </c>
      <c r="C90" s="43">
        <f>+C110</f>
        <v>7</v>
      </c>
      <c r="D90" s="43">
        <f>+D110</f>
        <v>243</v>
      </c>
    </row>
    <row r="91" spans="1:4">
      <c r="A91" s="39">
        <v>13</v>
      </c>
      <c r="B91" s="14" t="s">
        <v>64</v>
      </c>
      <c r="C91" s="43">
        <f>+C111</f>
        <v>1</v>
      </c>
      <c r="D91" s="43">
        <f>+D111</f>
        <v>90</v>
      </c>
    </row>
    <row r="92" spans="1:4">
      <c r="A92" s="39">
        <v>14</v>
      </c>
      <c r="B92" s="14" t="s">
        <v>65</v>
      </c>
      <c r="C92" s="43"/>
      <c r="D92" s="43"/>
    </row>
    <row r="93" spans="1:4">
      <c r="A93" s="39">
        <v>15</v>
      </c>
      <c r="B93" s="14" t="s">
        <v>66</v>
      </c>
      <c r="C93" s="43">
        <f>+C112</f>
        <v>99</v>
      </c>
      <c r="D93" s="43">
        <f>+D112</f>
        <v>29930</v>
      </c>
    </row>
    <row r="94" spans="1:4">
      <c r="A94" s="39">
        <v>16</v>
      </c>
      <c r="B94" s="14" t="s">
        <v>67</v>
      </c>
      <c r="C94" s="43">
        <f t="shared" ref="C94:D95" si="2">+C113</f>
        <v>6</v>
      </c>
      <c r="D94" s="43">
        <f t="shared" si="2"/>
        <v>820</v>
      </c>
    </row>
    <row r="95" spans="1:4">
      <c r="A95" s="39">
        <v>17</v>
      </c>
      <c r="B95" s="14" t="s">
        <v>68</v>
      </c>
      <c r="C95" s="43">
        <f t="shared" si="2"/>
        <v>6</v>
      </c>
      <c r="D95" s="43">
        <f t="shared" si="2"/>
        <v>524</v>
      </c>
    </row>
    <row r="96" spans="1:4">
      <c r="A96" s="39">
        <v>18</v>
      </c>
      <c r="B96" s="14" t="s">
        <v>69</v>
      </c>
      <c r="C96" s="43">
        <f>+C115+C116</f>
        <v>4</v>
      </c>
      <c r="D96" s="43">
        <f>+D115+D116</f>
        <v>186.77260273972604</v>
      </c>
    </row>
    <row r="97" spans="1:4">
      <c r="A97" s="39">
        <v>19</v>
      </c>
      <c r="B97" s="14" t="s">
        <v>70</v>
      </c>
      <c r="C97" s="43"/>
      <c r="D97" s="43"/>
    </row>
    <row r="98" spans="1:4">
      <c r="A98" s="39">
        <v>20</v>
      </c>
      <c r="B98" s="14" t="s">
        <v>71</v>
      </c>
      <c r="C98" s="43"/>
      <c r="D98" s="43"/>
    </row>
    <row r="99" spans="1:4" ht="13.5" thickBot="1">
      <c r="A99" s="39">
        <v>21</v>
      </c>
      <c r="B99" s="14" t="s">
        <v>72</v>
      </c>
      <c r="C99" s="43"/>
      <c r="D99" s="43"/>
    </row>
    <row r="100" spans="1:4" ht="13.5" thickBot="1">
      <c r="B100" s="36" t="s">
        <v>49</v>
      </c>
      <c r="C100" s="29">
        <f>+SUM(C79:C99)</f>
        <v>163</v>
      </c>
      <c r="D100" s="29">
        <f>+SUM(D79:D99)</f>
        <v>38903.454794520549</v>
      </c>
    </row>
    <row r="101" spans="1:4" ht="49.5" customHeight="1">
      <c r="A101" s="3" t="s">
        <v>73</v>
      </c>
      <c r="B101" s="10" t="s">
        <v>74</v>
      </c>
      <c r="C101" s="11" t="s">
        <v>48</v>
      </c>
      <c r="D101" s="22" t="s">
        <v>32</v>
      </c>
    </row>
    <row r="102" spans="1:4">
      <c r="A102" s="39">
        <v>1</v>
      </c>
      <c r="B102" s="40" t="s">
        <v>52</v>
      </c>
      <c r="C102" s="41">
        <v>9</v>
      </c>
      <c r="D102" s="42">
        <v>1611</v>
      </c>
    </row>
    <row r="103" spans="1:4">
      <c r="A103" s="39">
        <v>2</v>
      </c>
      <c r="B103" s="40" t="s">
        <v>150</v>
      </c>
      <c r="C103" s="43">
        <v>12</v>
      </c>
      <c r="D103" s="44">
        <v>3349</v>
      </c>
    </row>
    <row r="104" spans="1:4">
      <c r="A104" s="39">
        <v>5</v>
      </c>
      <c r="B104" s="40" t="s">
        <v>56</v>
      </c>
      <c r="C104" s="47">
        <v>3</v>
      </c>
      <c r="D104" s="48">
        <v>866</v>
      </c>
    </row>
    <row r="105" spans="1:4">
      <c r="A105" s="39">
        <v>6</v>
      </c>
      <c r="B105" s="40" t="s">
        <v>57</v>
      </c>
      <c r="C105" s="47">
        <v>1</v>
      </c>
      <c r="D105" s="48">
        <v>589</v>
      </c>
    </row>
    <row r="106" spans="1:4">
      <c r="A106" s="39">
        <v>8</v>
      </c>
      <c r="B106" s="40" t="s">
        <v>151</v>
      </c>
      <c r="C106" s="43">
        <v>6</v>
      </c>
      <c r="D106" s="44">
        <v>403</v>
      </c>
    </row>
    <row r="107" spans="1:4">
      <c r="A107" s="39">
        <v>10</v>
      </c>
      <c r="B107" s="40" t="s">
        <v>61</v>
      </c>
      <c r="C107" s="43">
        <v>3</v>
      </c>
      <c r="D107" s="44">
        <v>174</v>
      </c>
    </row>
    <row r="108" spans="1:4">
      <c r="A108" s="39">
        <v>11</v>
      </c>
      <c r="B108" s="40" t="s">
        <v>62</v>
      </c>
      <c r="C108" s="43">
        <v>3</v>
      </c>
      <c r="D108" s="44">
        <v>106</v>
      </c>
    </row>
    <row r="109" spans="1:4">
      <c r="A109" s="39">
        <v>24</v>
      </c>
      <c r="B109" s="40" t="s">
        <v>75</v>
      </c>
      <c r="C109" s="43">
        <v>3</v>
      </c>
      <c r="D109" s="44">
        <v>11.682191780821917</v>
      </c>
    </row>
    <row r="110" spans="1:4">
      <c r="A110" s="39">
        <v>12</v>
      </c>
      <c r="B110" s="40" t="s">
        <v>63</v>
      </c>
      <c r="C110" s="43">
        <v>7</v>
      </c>
      <c r="D110" s="44">
        <v>243</v>
      </c>
    </row>
    <row r="111" spans="1:4">
      <c r="A111" s="39">
        <v>13</v>
      </c>
      <c r="B111" s="40" t="s">
        <v>64</v>
      </c>
      <c r="C111" s="43">
        <v>1</v>
      </c>
      <c r="D111" s="44">
        <v>90</v>
      </c>
    </row>
    <row r="112" spans="1:4">
      <c r="A112" s="39">
        <v>15</v>
      </c>
      <c r="B112" s="40" t="s">
        <v>66</v>
      </c>
      <c r="C112" s="43">
        <v>99</v>
      </c>
      <c r="D112" s="44">
        <v>29930</v>
      </c>
    </row>
    <row r="113" spans="1:4">
      <c r="A113" s="39">
        <v>16</v>
      </c>
      <c r="B113" s="40" t="s">
        <v>152</v>
      </c>
      <c r="C113" s="43">
        <v>6</v>
      </c>
      <c r="D113" s="44">
        <v>820</v>
      </c>
    </row>
    <row r="114" spans="1:4">
      <c r="A114" s="39">
        <v>17</v>
      </c>
      <c r="B114" s="40" t="s">
        <v>68</v>
      </c>
      <c r="C114" s="47">
        <v>6</v>
      </c>
      <c r="D114" s="48">
        <v>524</v>
      </c>
    </row>
    <row r="115" spans="1:4">
      <c r="A115" s="39">
        <v>18</v>
      </c>
      <c r="B115" s="40" t="s">
        <v>69</v>
      </c>
      <c r="C115" s="47">
        <v>3</v>
      </c>
      <c r="D115" s="48">
        <v>156</v>
      </c>
    </row>
    <row r="116" spans="1:4" ht="13.5" thickBot="1">
      <c r="A116" s="39">
        <v>23</v>
      </c>
      <c r="B116" s="40" t="s">
        <v>76</v>
      </c>
      <c r="C116" s="47">
        <v>1</v>
      </c>
      <c r="D116" s="48">
        <v>30.772602739726029</v>
      </c>
    </row>
    <row r="117" spans="1:4" ht="13.5" thickBot="1">
      <c r="B117" s="36" t="s">
        <v>49</v>
      </c>
      <c r="C117" s="29">
        <f>SUM(C102:C116)</f>
        <v>163</v>
      </c>
      <c r="D117" s="29">
        <f>SUM(D102:D116)</f>
        <v>38903.454794520549</v>
      </c>
    </row>
    <row r="119" spans="1:4" ht="13.5" thickBot="1"/>
    <row r="120" spans="1:4" ht="16.5" thickBot="1">
      <c r="A120" s="3" t="s">
        <v>77</v>
      </c>
      <c r="B120" s="19" t="s">
        <v>78</v>
      </c>
      <c r="C120" s="20"/>
      <c r="D120" s="21"/>
    </row>
    <row r="121" spans="1:4" ht="15.75">
      <c r="A121" s="3"/>
      <c r="B121" s="10"/>
      <c r="C121" s="11" t="s">
        <v>79</v>
      </c>
      <c r="D121" s="22" t="s">
        <v>80</v>
      </c>
    </row>
    <row r="122" spans="1:4" ht="32.25" customHeight="1">
      <c r="A122" s="3"/>
      <c r="B122" s="49" t="s">
        <v>81</v>
      </c>
      <c r="C122" s="47"/>
      <c r="D122" s="50" t="s">
        <v>82</v>
      </c>
    </row>
    <row r="123" spans="1:4" ht="39" customHeight="1">
      <c r="A123" s="3"/>
      <c r="B123" s="49" t="s">
        <v>83</v>
      </c>
      <c r="C123" s="47"/>
      <c r="D123" s="50" t="s">
        <v>82</v>
      </c>
    </row>
    <row r="124" spans="1:4" ht="36" customHeight="1">
      <c r="A124" s="3"/>
      <c r="B124" s="49" t="s">
        <v>84</v>
      </c>
      <c r="C124" s="50" t="s">
        <v>82</v>
      </c>
      <c r="D124" s="50" t="s">
        <v>82</v>
      </c>
    </row>
    <row r="125" spans="1:4" ht="36" customHeight="1" thickBot="1">
      <c r="B125" s="51" t="s">
        <v>85</v>
      </c>
      <c r="C125" s="52"/>
      <c r="D125" s="50" t="s">
        <v>82</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86</v>
      </c>
      <c r="B1" s="53" t="s">
        <v>87</v>
      </c>
      <c r="C1" s="53"/>
      <c r="D1" s="53"/>
      <c r="E1" s="53"/>
      <c r="F1" s="53"/>
      <c r="G1" s="53"/>
      <c r="H1" s="53"/>
      <c r="I1" s="53"/>
      <c r="J1" s="53"/>
      <c r="K1" s="3" t="s">
        <v>2</v>
      </c>
      <c r="M1" s="5">
        <v>2016</v>
      </c>
    </row>
    <row r="2" spans="1:14" ht="18.75" thickBot="1">
      <c r="A2" s="6"/>
      <c r="B2" s="53"/>
      <c r="C2" s="53"/>
      <c r="D2" s="53"/>
      <c r="E2" s="53"/>
      <c r="F2" s="53"/>
      <c r="G2" s="53"/>
      <c r="H2" s="53"/>
      <c r="I2" s="53"/>
      <c r="J2" s="53"/>
    </row>
    <row r="3" spans="1:14" ht="42.75" customHeight="1" thickBot="1">
      <c r="A3" s="3" t="s">
        <v>88</v>
      </c>
      <c r="B3" s="109" t="s">
        <v>153</v>
      </c>
      <c r="C3" s="110"/>
      <c r="D3" s="110"/>
      <c r="E3" s="110"/>
      <c r="F3" s="110"/>
      <c r="G3" s="110"/>
      <c r="H3" s="110"/>
      <c r="I3" s="110"/>
      <c r="J3" s="110"/>
      <c r="K3" s="110"/>
      <c r="L3" s="110"/>
      <c r="M3" s="110"/>
      <c r="N3" s="111"/>
    </row>
    <row r="4" spans="1:14" ht="13.5" thickBot="1">
      <c r="C4" s="112" t="s">
        <v>89</v>
      </c>
      <c r="D4" s="113"/>
      <c r="E4" s="113"/>
      <c r="F4" s="114"/>
      <c r="G4" s="112" t="s">
        <v>89</v>
      </c>
      <c r="H4" s="113"/>
      <c r="I4" s="113"/>
      <c r="J4" s="114"/>
      <c r="K4" s="112" t="s">
        <v>90</v>
      </c>
      <c r="L4" s="113"/>
      <c r="M4" s="113"/>
      <c r="N4" s="114"/>
    </row>
    <row r="5" spans="1:14" ht="48">
      <c r="A5" s="3" t="s">
        <v>91</v>
      </c>
      <c r="B5" s="55" t="s">
        <v>30</v>
      </c>
      <c r="C5" s="56" t="s">
        <v>92</v>
      </c>
      <c r="D5" s="56" t="s">
        <v>93</v>
      </c>
      <c r="E5" s="56" t="s">
        <v>94</v>
      </c>
      <c r="F5" s="57" t="s">
        <v>95</v>
      </c>
      <c r="G5" s="58" t="s">
        <v>96</v>
      </c>
      <c r="H5" s="56" t="s">
        <v>97</v>
      </c>
      <c r="I5" s="56" t="s">
        <v>98</v>
      </c>
      <c r="J5" s="59" t="s">
        <v>99</v>
      </c>
      <c r="K5" s="58" t="s">
        <v>96</v>
      </c>
      <c r="L5" s="56" t="s">
        <v>97</v>
      </c>
      <c r="M5" s="56" t="s">
        <v>98</v>
      </c>
      <c r="N5" s="59" t="s">
        <v>99</v>
      </c>
    </row>
    <row r="6" spans="1:14">
      <c r="B6" s="14" t="s">
        <v>33</v>
      </c>
      <c r="C6" s="60">
        <v>0.84</v>
      </c>
      <c r="D6" s="60">
        <v>0.8</v>
      </c>
      <c r="E6" s="60">
        <v>0.35139999999999999</v>
      </c>
      <c r="F6" s="61">
        <v>66.757644999999997</v>
      </c>
      <c r="G6" s="62">
        <f>+E6*'[1]A_UTENZA SERVITA'!D38</f>
        <v>19662.587</v>
      </c>
      <c r="H6" s="63">
        <f>+F6*'[1]A_UTENZA SERVITA'!C38</f>
        <v>30575.001409999997</v>
      </c>
      <c r="I6" s="47"/>
      <c r="J6" s="64">
        <f>G6+H6</f>
        <v>50237.588409999997</v>
      </c>
      <c r="K6" s="14"/>
      <c r="L6" s="60"/>
      <c r="M6" s="47">
        <v>-1618.74</v>
      </c>
      <c r="N6" s="65">
        <v>50482.04</v>
      </c>
    </row>
    <row r="7" spans="1:14">
      <c r="B7" s="14" t="s">
        <v>34</v>
      </c>
      <c r="C7" s="60">
        <v>0.98</v>
      </c>
      <c r="D7" s="60">
        <v>1.6</v>
      </c>
      <c r="E7" s="60">
        <v>0.40996700000000003</v>
      </c>
      <c r="F7" s="61">
        <v>133.51528999999999</v>
      </c>
      <c r="G7" s="62">
        <f>+E7*'[1]A_UTENZA SERVITA'!D39</f>
        <v>33031.041190000004</v>
      </c>
      <c r="H7" s="63">
        <f>+F7*'[1]A_UTENZA SERVITA'!C39</f>
        <v>83180.025670000003</v>
      </c>
      <c r="I7" s="47"/>
      <c r="J7" s="64">
        <f t="shared" ref="J7:J11" si="0">G7+H7</f>
        <v>116211.06686000001</v>
      </c>
      <c r="K7" s="14"/>
      <c r="L7" s="60"/>
      <c r="M7" s="47">
        <v>-3706.15</v>
      </c>
      <c r="N7" s="65">
        <v>114502.91</v>
      </c>
    </row>
    <row r="8" spans="1:14">
      <c r="B8" s="14" t="s">
        <v>35</v>
      </c>
      <c r="C8" s="60">
        <v>1.08</v>
      </c>
      <c r="D8" s="60">
        <v>2</v>
      </c>
      <c r="E8" s="60">
        <v>0.45179999999999998</v>
      </c>
      <c r="F8" s="61">
        <v>166.89411200000001</v>
      </c>
      <c r="G8" s="62">
        <f>+E8*'[1]A_UTENZA SERVITA'!D40</f>
        <v>11099.3706</v>
      </c>
      <c r="H8" s="63">
        <f>+F8*'[1]A_UTENZA SERVITA'!C40</f>
        <v>29373.363712000002</v>
      </c>
      <c r="I8" s="47"/>
      <c r="J8" s="64">
        <f t="shared" si="0"/>
        <v>40472.734312000001</v>
      </c>
      <c r="K8" s="14"/>
      <c r="L8" s="60"/>
      <c r="M8" s="47">
        <v>-2494.84</v>
      </c>
      <c r="N8" s="65">
        <v>41068.25</v>
      </c>
    </row>
    <row r="9" spans="1:14">
      <c r="B9" s="14" t="s">
        <v>36</v>
      </c>
      <c r="C9" s="60">
        <v>1.1599999999999999</v>
      </c>
      <c r="D9" s="60">
        <v>2.6</v>
      </c>
      <c r="E9" s="60">
        <v>0.485267</v>
      </c>
      <c r="F9" s="61">
        <v>216.962346</v>
      </c>
      <c r="G9" s="62">
        <f>+E9*'[1]A_UTENZA SERVITA'!D41</f>
        <v>9942.6355629999998</v>
      </c>
      <c r="H9" s="63">
        <f>+F9*'[1]A_UTENZA SERVITA'!C41</f>
        <v>29289.916710000001</v>
      </c>
      <c r="I9" s="47"/>
      <c r="J9" s="64">
        <f t="shared" si="0"/>
        <v>39232.552273000001</v>
      </c>
      <c r="K9" s="14"/>
      <c r="L9" s="60"/>
      <c r="M9" s="47">
        <v>-2041.4699999999998</v>
      </c>
      <c r="N9" s="65">
        <v>39112.18</v>
      </c>
    </row>
    <row r="10" spans="1:14">
      <c r="B10" s="14" t="s">
        <v>37</v>
      </c>
      <c r="C10" s="60">
        <v>1.24</v>
      </c>
      <c r="D10" s="60">
        <v>3.2</v>
      </c>
      <c r="E10" s="60">
        <v>0.518733</v>
      </c>
      <c r="F10" s="61">
        <v>267.03057999999999</v>
      </c>
      <c r="G10" s="62">
        <f>+E10*'[1]A_UTENZA SERVITA'!D42</f>
        <v>2421.9643769999998</v>
      </c>
      <c r="H10" s="63">
        <f>+F10*'[1]A_UTENZA SERVITA'!C42</f>
        <v>7476.8562399999992</v>
      </c>
      <c r="I10" s="47"/>
      <c r="J10" s="64">
        <f t="shared" si="0"/>
        <v>9898.8206169999994</v>
      </c>
      <c r="K10" s="14"/>
      <c r="L10" s="60"/>
      <c r="M10" s="47">
        <v>-812.28</v>
      </c>
      <c r="N10" s="65">
        <v>9890.24</v>
      </c>
    </row>
    <row r="11" spans="1:14" ht="13.5" thickBot="1">
      <c r="B11" s="25" t="s">
        <v>38</v>
      </c>
      <c r="C11" s="66">
        <v>1.3</v>
      </c>
      <c r="D11" s="66">
        <v>3.7</v>
      </c>
      <c r="E11" s="66">
        <v>0.54383300000000001</v>
      </c>
      <c r="F11" s="67">
        <v>308.75410799999997</v>
      </c>
      <c r="G11" s="62">
        <f>+E11*'[1]A_UTENZA SERVITA'!D43</f>
        <v>1768.0010830000001</v>
      </c>
      <c r="H11" s="63">
        <f>+F11*'[1]A_UTENZA SERVITA'!C43</f>
        <v>5557.5739439999998</v>
      </c>
      <c r="I11" s="52"/>
      <c r="J11" s="64">
        <f t="shared" si="0"/>
        <v>7325.5750269999999</v>
      </c>
      <c r="K11" s="25"/>
      <c r="L11" s="66"/>
      <c r="M11" s="52">
        <v>-80.81</v>
      </c>
      <c r="N11" s="65">
        <v>7295.01</v>
      </c>
    </row>
    <row r="12" spans="1:14" ht="13.5" thickBot="1">
      <c r="J12" s="68">
        <f>SUM(J6:J11)</f>
        <v>263378.33749899996</v>
      </c>
      <c r="M12" s="69">
        <f>SUM(M6:M11)</f>
        <v>-10754.29</v>
      </c>
      <c r="N12" s="70">
        <f>SUM(N6:N11)</f>
        <v>262350.63</v>
      </c>
    </row>
    <row r="13" spans="1:14" ht="13.5" thickBot="1"/>
    <row r="14" spans="1:14" ht="13.5" thickBot="1">
      <c r="G14" s="115" t="s">
        <v>89</v>
      </c>
      <c r="H14" s="116"/>
      <c r="I14" s="116"/>
      <c r="J14" s="117"/>
      <c r="K14" s="115" t="s">
        <v>90</v>
      </c>
      <c r="L14" s="116"/>
      <c r="M14" s="116"/>
      <c r="N14" s="117"/>
    </row>
    <row r="15" spans="1:14" ht="48">
      <c r="A15" s="3" t="s">
        <v>100</v>
      </c>
      <c r="B15" s="55" t="s">
        <v>41</v>
      </c>
      <c r="C15" s="56" t="s">
        <v>92</v>
      </c>
      <c r="D15" s="56" t="s">
        <v>93</v>
      </c>
      <c r="E15" s="56" t="s">
        <v>94</v>
      </c>
      <c r="F15" s="57" t="s">
        <v>95</v>
      </c>
      <c r="G15" s="58" t="s">
        <v>96</v>
      </c>
      <c r="H15" s="56" t="s">
        <v>97</v>
      </c>
      <c r="I15" s="56" t="s">
        <v>98</v>
      </c>
      <c r="J15" s="59" t="s">
        <v>99</v>
      </c>
      <c r="K15" s="58" t="s">
        <v>96</v>
      </c>
      <c r="L15" s="56" t="s">
        <v>97</v>
      </c>
      <c r="M15" s="56" t="s">
        <v>98</v>
      </c>
      <c r="N15" s="59" t="s">
        <v>99</v>
      </c>
    </row>
    <row r="16" spans="1:14" ht="12.75" customHeight="1">
      <c r="B16" s="14" t="s">
        <v>33</v>
      </c>
      <c r="C16" s="118" t="s">
        <v>43</v>
      </c>
      <c r="D16" s="119"/>
      <c r="E16" s="119"/>
      <c r="F16" s="119"/>
      <c r="G16" s="119"/>
      <c r="H16" s="119"/>
      <c r="I16" s="120"/>
      <c r="J16" s="71">
        <v>0</v>
      </c>
      <c r="K16" s="127" t="s">
        <v>43</v>
      </c>
      <c r="L16" s="128"/>
      <c r="M16" s="129"/>
      <c r="N16" s="65">
        <v>0</v>
      </c>
    </row>
    <row r="17" spans="1:14">
      <c r="B17" s="14" t="s">
        <v>34</v>
      </c>
      <c r="C17" s="121"/>
      <c r="D17" s="122"/>
      <c r="E17" s="122"/>
      <c r="F17" s="122"/>
      <c r="G17" s="122"/>
      <c r="H17" s="122"/>
      <c r="I17" s="123"/>
      <c r="J17" s="71">
        <v>0</v>
      </c>
      <c r="K17" s="130"/>
      <c r="L17" s="131"/>
      <c r="M17" s="132"/>
      <c r="N17" s="65">
        <v>0</v>
      </c>
    </row>
    <row r="18" spans="1:14">
      <c r="B18" s="14" t="s">
        <v>35</v>
      </c>
      <c r="C18" s="121"/>
      <c r="D18" s="122"/>
      <c r="E18" s="122"/>
      <c r="F18" s="122"/>
      <c r="G18" s="122"/>
      <c r="H18" s="122"/>
      <c r="I18" s="123"/>
      <c r="J18" s="71">
        <v>0</v>
      </c>
      <c r="K18" s="130"/>
      <c r="L18" s="131"/>
      <c r="M18" s="132"/>
      <c r="N18" s="65">
        <v>0</v>
      </c>
    </row>
    <row r="19" spans="1:14">
      <c r="B19" s="14" t="s">
        <v>36</v>
      </c>
      <c r="C19" s="121"/>
      <c r="D19" s="122"/>
      <c r="E19" s="122"/>
      <c r="F19" s="122"/>
      <c r="G19" s="122"/>
      <c r="H19" s="122"/>
      <c r="I19" s="123"/>
      <c r="J19" s="71">
        <v>0</v>
      </c>
      <c r="K19" s="130"/>
      <c r="L19" s="131"/>
      <c r="M19" s="132"/>
      <c r="N19" s="65">
        <v>0</v>
      </c>
    </row>
    <row r="20" spans="1:14">
      <c r="B20" s="14" t="s">
        <v>37</v>
      </c>
      <c r="C20" s="121"/>
      <c r="D20" s="122"/>
      <c r="E20" s="122"/>
      <c r="F20" s="122"/>
      <c r="G20" s="122"/>
      <c r="H20" s="122"/>
      <c r="I20" s="123"/>
      <c r="J20" s="71">
        <v>0</v>
      </c>
      <c r="K20" s="130"/>
      <c r="L20" s="131"/>
      <c r="M20" s="132"/>
      <c r="N20" s="65">
        <v>0</v>
      </c>
    </row>
    <row r="21" spans="1:14" ht="13.5" thickBot="1">
      <c r="B21" s="25" t="s">
        <v>38</v>
      </c>
      <c r="C21" s="124"/>
      <c r="D21" s="125"/>
      <c r="E21" s="125"/>
      <c r="F21" s="125"/>
      <c r="G21" s="125"/>
      <c r="H21" s="125"/>
      <c r="I21" s="126"/>
      <c r="J21" s="72">
        <v>0</v>
      </c>
      <c r="K21" s="133"/>
      <c r="L21" s="134"/>
      <c r="M21" s="135"/>
      <c r="N21" s="73">
        <v>0</v>
      </c>
    </row>
    <row r="22" spans="1:14" ht="13.5" thickBot="1">
      <c r="B22" s="74"/>
      <c r="C22" s="74"/>
      <c r="D22" s="74"/>
      <c r="E22" s="74"/>
      <c r="F22" s="74"/>
      <c r="G22" s="74"/>
      <c r="H22" s="74"/>
      <c r="I22" s="75"/>
      <c r="J22" s="76">
        <v>0</v>
      </c>
      <c r="N22" s="76">
        <v>0</v>
      </c>
    </row>
    <row r="23" spans="1:14" ht="13.5" thickBot="1">
      <c r="B23" s="74"/>
      <c r="C23" s="74"/>
      <c r="D23" s="74"/>
      <c r="E23" s="74"/>
      <c r="F23" s="74"/>
      <c r="G23" s="74"/>
      <c r="H23" s="74"/>
      <c r="I23" s="75"/>
    </row>
    <row r="24" spans="1:14" ht="13.5" thickBot="1">
      <c r="G24" s="115" t="s">
        <v>89</v>
      </c>
      <c r="H24" s="116"/>
      <c r="I24" s="116"/>
      <c r="J24" s="117"/>
      <c r="K24" s="115" t="s">
        <v>90</v>
      </c>
      <c r="L24" s="116"/>
      <c r="M24" s="116"/>
      <c r="N24" s="117"/>
    </row>
    <row r="25" spans="1:14" ht="48">
      <c r="A25" s="3" t="s">
        <v>101</v>
      </c>
      <c r="B25" s="55" t="s">
        <v>102</v>
      </c>
      <c r="C25" s="56" t="s">
        <v>103</v>
      </c>
      <c r="D25" s="56" t="s">
        <v>104</v>
      </c>
      <c r="E25" s="56" t="s">
        <v>94</v>
      </c>
      <c r="F25" s="57" t="s">
        <v>105</v>
      </c>
      <c r="G25" s="58" t="s">
        <v>96</v>
      </c>
      <c r="H25" s="56" t="s">
        <v>97</v>
      </c>
      <c r="I25" s="56" t="s">
        <v>98</v>
      </c>
      <c r="J25" s="59" t="s">
        <v>99</v>
      </c>
      <c r="K25" s="58" t="s">
        <v>96</v>
      </c>
      <c r="L25" s="56" t="s">
        <v>97</v>
      </c>
      <c r="M25" s="56" t="s">
        <v>98</v>
      </c>
      <c r="N25" s="59" t="s">
        <v>99</v>
      </c>
    </row>
    <row r="26" spans="1:14">
      <c r="A26" s="39">
        <v>1</v>
      </c>
      <c r="B26" s="14" t="s">
        <v>52</v>
      </c>
      <c r="C26" s="77">
        <v>0.42</v>
      </c>
      <c r="D26" s="77">
        <v>4.2</v>
      </c>
      <c r="E26" s="77">
        <v>0.41681299999999999</v>
      </c>
      <c r="F26" s="78">
        <v>0.99460999999999999</v>
      </c>
      <c r="G26" s="62">
        <f>+E26*'[1]A_UTENZA SERVITA'!D102</f>
        <v>671.48574299999996</v>
      </c>
      <c r="H26" s="79">
        <f>+F26*'[1]A_UTENZA SERVITA'!D102</f>
        <v>1602.3167100000001</v>
      </c>
      <c r="I26" s="47"/>
      <c r="J26" s="71">
        <f>G26+H26</f>
        <v>2273.8024530000002</v>
      </c>
      <c r="K26" s="14"/>
      <c r="L26" s="77"/>
      <c r="M26" s="47">
        <v>-304.88</v>
      </c>
      <c r="N26" s="64">
        <v>2490.92</v>
      </c>
    </row>
    <row r="27" spans="1:14">
      <c r="A27" s="39">
        <v>2</v>
      </c>
      <c r="B27" s="14" t="s">
        <v>150</v>
      </c>
      <c r="C27" s="77">
        <v>0.56000000000000005</v>
      </c>
      <c r="D27" s="77">
        <v>4.9000000000000004</v>
      </c>
      <c r="E27" s="77">
        <v>0.555751</v>
      </c>
      <c r="F27" s="78">
        <v>1.160379</v>
      </c>
      <c r="G27" s="62">
        <f>+E27*'[1]A_UTENZA SERVITA'!D103</f>
        <v>1861.2100989999999</v>
      </c>
      <c r="H27" s="79">
        <f>+F27*'[1]A_UTENZA SERVITA'!D103</f>
        <v>3886.1092710000003</v>
      </c>
      <c r="I27" s="47"/>
      <c r="J27" s="71">
        <f t="shared" ref="J27:J59" si="1">G27+H27</f>
        <v>5747.3193700000002</v>
      </c>
      <c r="K27" s="14"/>
      <c r="L27" s="77"/>
      <c r="M27" s="47">
        <v>-3.76</v>
      </c>
      <c r="N27" s="64">
        <f>1556.52+4190.78</f>
        <v>5747.2999999999993</v>
      </c>
    </row>
    <row r="28" spans="1:14">
      <c r="A28" s="39">
        <v>5</v>
      </c>
      <c r="B28" s="14" t="s">
        <v>56</v>
      </c>
      <c r="C28" s="77">
        <v>1.2</v>
      </c>
      <c r="D28" s="77">
        <v>10.93</v>
      </c>
      <c r="E28" s="77">
        <v>1.190895</v>
      </c>
      <c r="F28" s="78">
        <v>2.588355</v>
      </c>
      <c r="G28" s="62">
        <f>+E28*'[1]A_UTENZA SERVITA'!D104</f>
        <v>1031.3150700000001</v>
      </c>
      <c r="H28" s="79">
        <f>+F28*'[1]A_UTENZA SERVITA'!D104</f>
        <v>2241.5154299999999</v>
      </c>
      <c r="I28" s="47"/>
      <c r="J28" s="71">
        <f t="shared" si="1"/>
        <v>3272.8305</v>
      </c>
      <c r="K28" s="14"/>
      <c r="L28" s="77"/>
      <c r="M28" s="47">
        <v>-557.82000000000005</v>
      </c>
      <c r="N28" s="64">
        <v>3272.83</v>
      </c>
    </row>
    <row r="29" spans="1:14">
      <c r="A29" s="39">
        <v>6</v>
      </c>
      <c r="B29" s="14" t="s">
        <v>57</v>
      </c>
      <c r="C29" s="77">
        <v>0.85</v>
      </c>
      <c r="D29" s="77">
        <v>7.02</v>
      </c>
      <c r="E29" s="77">
        <v>0.84355000000000002</v>
      </c>
      <c r="F29" s="78">
        <v>1.66242</v>
      </c>
      <c r="G29" s="62">
        <f>+E29*'[1]A_UTENZA SERVITA'!D105</f>
        <v>496.85095000000001</v>
      </c>
      <c r="H29" s="79">
        <f>+F29*'[1]A_UTENZA SERVITA'!D105</f>
        <v>979.16538000000003</v>
      </c>
      <c r="I29" s="47"/>
      <c r="J29" s="71">
        <f t="shared" si="1"/>
        <v>1476.0163299999999</v>
      </c>
      <c r="K29" s="14"/>
      <c r="L29" s="77"/>
      <c r="M29" s="47">
        <v>0</v>
      </c>
      <c r="N29" s="64">
        <v>1476.02</v>
      </c>
    </row>
    <row r="30" spans="1:14">
      <c r="A30" s="39">
        <v>8</v>
      </c>
      <c r="B30" s="14" t="s">
        <v>151</v>
      </c>
      <c r="C30" s="77">
        <v>1.07</v>
      </c>
      <c r="D30" s="77">
        <v>9.3000000000000007</v>
      </c>
      <c r="E30" s="77">
        <v>1.0618810000000001</v>
      </c>
      <c r="F30" s="78">
        <v>2.2023510000000002</v>
      </c>
      <c r="G30" s="62">
        <f>+E30*'[1]A_UTENZA SERVITA'!D106</f>
        <v>427.93804300000005</v>
      </c>
      <c r="H30" s="79">
        <f>+F30*'[1]A_UTENZA SERVITA'!D106</f>
        <v>887.54745300000002</v>
      </c>
      <c r="I30" s="47"/>
      <c r="J30" s="71">
        <f t="shared" si="1"/>
        <v>1315.485496</v>
      </c>
      <c r="K30" s="14"/>
      <c r="L30" s="77"/>
      <c r="M30" s="47"/>
      <c r="N30" s="64">
        <v>1315.48</v>
      </c>
    </row>
    <row r="31" spans="1:14">
      <c r="A31" s="39">
        <v>10</v>
      </c>
      <c r="B31" s="14" t="s">
        <v>61</v>
      </c>
      <c r="C31" s="77">
        <v>0.99</v>
      </c>
      <c r="D31" s="77">
        <v>11.55</v>
      </c>
      <c r="E31" s="77">
        <v>0.98248800000000003</v>
      </c>
      <c r="F31" s="78">
        <v>2.7351779999999999</v>
      </c>
      <c r="G31" s="62">
        <f>+E31*'[1]A_UTENZA SERVITA'!D107</f>
        <v>170.952912</v>
      </c>
      <c r="H31" s="79">
        <f>+F31*'[1]A_UTENZA SERVITA'!D107</f>
        <v>475.92097200000001</v>
      </c>
      <c r="I31" s="47"/>
      <c r="J31" s="71">
        <f t="shared" si="1"/>
        <v>646.87388399999998</v>
      </c>
      <c r="K31" s="14"/>
      <c r="L31" s="77"/>
      <c r="M31" s="47">
        <v>0</v>
      </c>
      <c r="N31" s="64">
        <v>646.87</v>
      </c>
    </row>
    <row r="32" spans="1:14">
      <c r="A32" s="39">
        <v>11</v>
      </c>
      <c r="B32" s="14" t="s">
        <v>62</v>
      </c>
      <c r="C32" s="77">
        <v>1.3</v>
      </c>
      <c r="D32" s="77">
        <v>12.45</v>
      </c>
      <c r="E32" s="77">
        <v>1.2901359999999999</v>
      </c>
      <c r="F32" s="78">
        <v>2.9483090000000001</v>
      </c>
      <c r="G32" s="62">
        <f>+E32*'[1]A_UTENZA SERVITA'!D108</f>
        <v>136.75441599999999</v>
      </c>
      <c r="H32" s="79">
        <f>+F32*'[1]A_UTENZA SERVITA'!D108</f>
        <v>312.52075400000001</v>
      </c>
      <c r="I32" s="47"/>
      <c r="J32" s="71">
        <f t="shared" si="1"/>
        <v>449.27517</v>
      </c>
      <c r="K32" s="14"/>
      <c r="L32" s="77"/>
      <c r="M32" s="47">
        <v>0</v>
      </c>
      <c r="N32" s="64">
        <v>449.28</v>
      </c>
    </row>
    <row r="33" spans="1:14">
      <c r="A33" s="39">
        <v>24</v>
      </c>
      <c r="B33" s="14" t="s">
        <v>75</v>
      </c>
      <c r="C33" s="77">
        <v>0.99</v>
      </c>
      <c r="D33" s="77">
        <v>11.55</v>
      </c>
      <c r="E33" s="77">
        <v>0.98248800000000003</v>
      </c>
      <c r="F33" s="78">
        <v>2.7351779999999999</v>
      </c>
      <c r="G33" s="62">
        <f>+E33*'[1]A_UTENZA SERVITA'!D109</f>
        <v>11.477613238356163</v>
      </c>
      <c r="H33" s="79">
        <f>+F33*'[1]A_UTENZA SERVITA'!D109</f>
        <v>31.952873950684928</v>
      </c>
      <c r="I33" s="47"/>
      <c r="J33" s="71">
        <f t="shared" si="1"/>
        <v>43.430487189041088</v>
      </c>
      <c r="K33" s="14"/>
      <c r="L33" s="77"/>
      <c r="M33" s="47"/>
      <c r="N33" s="64">
        <v>0</v>
      </c>
    </row>
    <row r="34" spans="1:14">
      <c r="A34" s="39">
        <v>12</v>
      </c>
      <c r="B34" s="14" t="s">
        <v>63</v>
      </c>
      <c r="C34" s="77">
        <v>0.88</v>
      </c>
      <c r="D34" s="77">
        <v>6.5</v>
      </c>
      <c r="E34" s="77">
        <v>0.87332299999999996</v>
      </c>
      <c r="F34" s="78">
        <v>1.5392779999999999</v>
      </c>
      <c r="G34" s="62">
        <f>+E34*'[1]A_UTENZA SERVITA'!D110</f>
        <v>212.217489</v>
      </c>
      <c r="H34" s="79">
        <f>+F34*'[1]A_UTENZA SERVITA'!D110</f>
        <v>374.04455400000001</v>
      </c>
      <c r="I34" s="47"/>
      <c r="J34" s="71">
        <f t="shared" si="1"/>
        <v>586.26204299999995</v>
      </c>
      <c r="K34" s="14"/>
      <c r="L34" s="77"/>
      <c r="M34" s="47">
        <v>-12.32</v>
      </c>
      <c r="N34" s="64">
        <v>540.38</v>
      </c>
    </row>
    <row r="35" spans="1:14">
      <c r="A35" s="39">
        <v>13</v>
      </c>
      <c r="B35" s="14" t="s">
        <v>64</v>
      </c>
      <c r="C35" s="77">
        <v>1.04</v>
      </c>
      <c r="D35" s="77">
        <v>8.51</v>
      </c>
      <c r="E35" s="77">
        <v>1.0321089999999999</v>
      </c>
      <c r="F35" s="78">
        <v>2.0152700000000001</v>
      </c>
      <c r="G35" s="62">
        <f>+E35*'[1]A_UTENZA SERVITA'!D111</f>
        <v>92.889809999999997</v>
      </c>
      <c r="H35" s="79">
        <f>+F35*'[1]A_UTENZA SERVITA'!D111</f>
        <v>181.37430000000001</v>
      </c>
      <c r="I35" s="47"/>
      <c r="J35" s="71">
        <f t="shared" si="1"/>
        <v>274.26411000000002</v>
      </c>
      <c r="K35" s="14"/>
      <c r="L35" s="77"/>
      <c r="M35" s="47">
        <v>0</v>
      </c>
      <c r="N35" s="64">
        <v>274.26</v>
      </c>
    </row>
    <row r="36" spans="1:14">
      <c r="A36" s="39">
        <v>15</v>
      </c>
      <c r="B36" s="14" t="s">
        <v>66</v>
      </c>
      <c r="C36" s="77">
        <v>0.82</v>
      </c>
      <c r="D36" s="77">
        <v>6.71</v>
      </c>
      <c r="E36" s="77">
        <v>0.813778</v>
      </c>
      <c r="F36" s="78">
        <v>1.589008</v>
      </c>
      <c r="G36" s="62">
        <f>+E36*'[1]A_UTENZA SERVITA'!D112</f>
        <v>24356.375540000001</v>
      </c>
      <c r="H36" s="79">
        <f>+F36*'[1]A_UTENZA SERVITA'!D112</f>
        <v>47559.009440000002</v>
      </c>
      <c r="I36" s="47"/>
      <c r="J36" s="71">
        <f t="shared" si="1"/>
        <v>71915.384980000003</v>
      </c>
      <c r="K36" s="14"/>
      <c r="L36" s="77"/>
      <c r="M36" s="47">
        <v>-2617.9</v>
      </c>
      <c r="N36" s="64">
        <v>71567.289999999994</v>
      </c>
    </row>
    <row r="37" spans="1:14">
      <c r="A37" s="39">
        <v>16</v>
      </c>
      <c r="B37" s="14" t="s">
        <v>152</v>
      </c>
      <c r="C37" s="77">
        <v>2.8</v>
      </c>
      <c r="D37" s="77">
        <v>22</v>
      </c>
      <c r="E37" s="77">
        <v>2.7787540000000002</v>
      </c>
      <c r="F37" s="78">
        <v>5.2098630000000004</v>
      </c>
      <c r="G37" s="62">
        <f>+E37*'[1]A_UTENZA SERVITA'!D113</f>
        <v>2278.5782800000002</v>
      </c>
      <c r="H37" s="79">
        <f>+F37*'[1]A_UTENZA SERVITA'!D113</f>
        <v>4272.0876600000001</v>
      </c>
      <c r="I37" s="47"/>
      <c r="J37" s="71">
        <f t="shared" si="1"/>
        <v>6550.6659400000008</v>
      </c>
      <c r="K37" s="14"/>
      <c r="L37" s="77"/>
      <c r="M37" s="47">
        <v>-11.05</v>
      </c>
      <c r="N37" s="64">
        <v>6550.68</v>
      </c>
    </row>
    <row r="38" spans="1:14">
      <c r="A38" s="39">
        <v>17</v>
      </c>
      <c r="B38" s="14" t="s">
        <v>68</v>
      </c>
      <c r="C38" s="77">
        <v>2.6</v>
      </c>
      <c r="D38" s="77">
        <v>20</v>
      </c>
      <c r="E38" s="77">
        <v>2.5802719999999999</v>
      </c>
      <c r="F38" s="78">
        <v>4.7362390000000003</v>
      </c>
      <c r="G38" s="62">
        <f>+E38*'[1]A_UTENZA SERVITA'!D114</f>
        <v>1352.0625279999999</v>
      </c>
      <c r="H38" s="79">
        <f>+F38*'[1]A_UTENZA SERVITA'!D114</f>
        <v>2481.7892360000001</v>
      </c>
      <c r="I38" s="47"/>
      <c r="J38" s="71">
        <f t="shared" si="1"/>
        <v>3833.851764</v>
      </c>
      <c r="K38" s="14"/>
      <c r="L38" s="77"/>
      <c r="M38" s="47">
        <v>-90.57</v>
      </c>
      <c r="N38" s="64">
        <v>3833.84</v>
      </c>
    </row>
    <row r="39" spans="1:14">
      <c r="A39" s="39">
        <v>18</v>
      </c>
      <c r="B39" s="14" t="s">
        <v>69</v>
      </c>
      <c r="C39" s="77">
        <v>1.6</v>
      </c>
      <c r="D39" s="77">
        <v>12.5</v>
      </c>
      <c r="E39" s="77">
        <v>1.58786</v>
      </c>
      <c r="F39" s="78">
        <v>2.9601489999999999</v>
      </c>
      <c r="G39" s="62">
        <f>+E39*'[1]A_UTENZA SERVITA'!D115</f>
        <v>247.70616000000001</v>
      </c>
      <c r="H39" s="79">
        <f>+F39*'[1]A_UTENZA SERVITA'!D115</f>
        <v>461.78324399999997</v>
      </c>
      <c r="I39" s="47"/>
      <c r="J39" s="71">
        <f t="shared" si="1"/>
        <v>709.48940399999992</v>
      </c>
      <c r="K39" s="14"/>
      <c r="L39" s="77"/>
      <c r="M39" s="47">
        <v>-23.13</v>
      </c>
      <c r="N39" s="64">
        <v>709.5</v>
      </c>
    </row>
    <row r="40" spans="1:14">
      <c r="A40" s="39">
        <v>23</v>
      </c>
      <c r="B40" s="14" t="s">
        <v>76</v>
      </c>
      <c r="C40" s="77">
        <v>1.6</v>
      </c>
      <c r="D40" s="77">
        <v>12.5</v>
      </c>
      <c r="E40" s="77">
        <v>1.58786</v>
      </c>
      <c r="F40" s="78">
        <v>2.9601489999999999</v>
      </c>
      <c r="G40" s="62">
        <f>+E40*'[1]A_UTENZA SERVITA'!D116</f>
        <v>48.862584986301371</v>
      </c>
      <c r="H40" s="79">
        <f>+F40*'[1]A_UTENZA SERVITA'!D116</f>
        <v>91.091489227397261</v>
      </c>
      <c r="I40" s="47"/>
      <c r="J40" s="71">
        <f t="shared" si="1"/>
        <v>139.95407421369862</v>
      </c>
      <c r="K40" s="14"/>
      <c r="L40" s="77"/>
      <c r="M40" s="47"/>
      <c r="N40" s="64"/>
    </row>
    <row r="41" spans="1:14">
      <c r="A41" s="39">
        <v>19</v>
      </c>
      <c r="B41" s="14"/>
      <c r="C41" s="77"/>
      <c r="D41" s="77"/>
      <c r="E41" s="77"/>
      <c r="F41" s="78"/>
      <c r="G41" s="62"/>
      <c r="H41" s="79"/>
      <c r="I41" s="47"/>
      <c r="J41" s="71">
        <f t="shared" si="1"/>
        <v>0</v>
      </c>
      <c r="K41" s="14"/>
      <c r="L41" s="77"/>
      <c r="M41" s="47"/>
      <c r="N41" s="64"/>
    </row>
    <row r="42" spans="1:14">
      <c r="A42" s="39">
        <v>20</v>
      </c>
      <c r="B42" s="14"/>
      <c r="C42" s="77"/>
      <c r="D42" s="77"/>
      <c r="E42" s="77"/>
      <c r="F42" s="78"/>
      <c r="G42" s="62"/>
      <c r="H42" s="79"/>
      <c r="I42" s="47"/>
      <c r="J42" s="71">
        <f t="shared" si="1"/>
        <v>0</v>
      </c>
      <c r="K42" s="14"/>
      <c r="L42" s="77"/>
      <c r="M42" s="47"/>
      <c r="N42" s="64"/>
    </row>
    <row r="43" spans="1:14">
      <c r="A43" s="39"/>
      <c r="B43" s="14"/>
      <c r="C43" s="77"/>
      <c r="D43" s="77"/>
      <c r="E43" s="77"/>
      <c r="F43" s="78"/>
      <c r="G43" s="62"/>
      <c r="H43" s="79"/>
      <c r="I43" s="47"/>
      <c r="J43" s="71">
        <f t="shared" si="1"/>
        <v>0</v>
      </c>
      <c r="K43" s="14"/>
      <c r="L43" s="77"/>
      <c r="M43" s="47"/>
      <c r="N43" s="64">
        <v>0</v>
      </c>
    </row>
    <row r="44" spans="1:14">
      <c r="A44" s="39"/>
      <c r="B44" s="14"/>
      <c r="C44" s="77"/>
      <c r="D44" s="77"/>
      <c r="E44" s="77"/>
      <c r="F44" s="78"/>
      <c r="G44" s="62"/>
      <c r="H44" s="79"/>
      <c r="I44" s="47"/>
      <c r="J44" s="71">
        <f t="shared" si="1"/>
        <v>0</v>
      </c>
      <c r="K44" s="14"/>
      <c r="L44" s="77"/>
      <c r="M44" s="47"/>
      <c r="N44" s="64">
        <v>0</v>
      </c>
    </row>
    <row r="45" spans="1:14">
      <c r="A45" s="39"/>
      <c r="B45" s="14"/>
      <c r="C45" s="77"/>
      <c r="D45" s="77"/>
      <c r="E45" s="77"/>
      <c r="F45" s="78"/>
      <c r="G45" s="62"/>
      <c r="H45" s="79"/>
      <c r="I45" s="47"/>
      <c r="J45" s="71">
        <f t="shared" si="1"/>
        <v>0</v>
      </c>
      <c r="K45" s="14"/>
      <c r="L45" s="77"/>
      <c r="M45" s="47"/>
      <c r="N45" s="64">
        <v>0</v>
      </c>
    </row>
    <row r="46" spans="1:14">
      <c r="A46" s="39"/>
      <c r="B46" s="14"/>
      <c r="C46" s="77"/>
      <c r="D46" s="77"/>
      <c r="E46" s="77"/>
      <c r="F46" s="78"/>
      <c r="G46" s="62"/>
      <c r="H46" s="79"/>
      <c r="I46" s="47"/>
      <c r="J46" s="71">
        <f t="shared" si="1"/>
        <v>0</v>
      </c>
      <c r="K46" s="14"/>
      <c r="L46" s="77"/>
      <c r="M46" s="47"/>
      <c r="N46" s="64">
        <v>0</v>
      </c>
    </row>
    <row r="47" spans="1:14">
      <c r="A47" s="39"/>
      <c r="B47" s="14"/>
      <c r="C47" s="77"/>
      <c r="D47" s="77"/>
      <c r="E47" s="77"/>
      <c r="F47" s="78"/>
      <c r="G47" s="62"/>
      <c r="H47" s="79"/>
      <c r="I47" s="47"/>
      <c r="J47" s="71">
        <f t="shared" si="1"/>
        <v>0</v>
      </c>
      <c r="K47" s="14"/>
      <c r="L47" s="77"/>
      <c r="M47" s="47"/>
      <c r="N47" s="64">
        <v>0</v>
      </c>
    </row>
    <row r="48" spans="1:14">
      <c r="A48" s="39"/>
      <c r="B48" s="14"/>
      <c r="C48" s="77"/>
      <c r="D48" s="77"/>
      <c r="E48" s="77"/>
      <c r="F48" s="78"/>
      <c r="G48" s="62"/>
      <c r="H48" s="79"/>
      <c r="I48" s="47"/>
      <c r="J48" s="71">
        <f t="shared" si="1"/>
        <v>0</v>
      </c>
      <c r="K48" s="14"/>
      <c r="L48" s="77"/>
      <c r="M48" s="47"/>
      <c r="N48" s="64">
        <v>0</v>
      </c>
    </row>
    <row r="49" spans="1:14">
      <c r="A49" s="39"/>
      <c r="B49" s="14"/>
      <c r="C49" s="77"/>
      <c r="D49" s="77"/>
      <c r="E49" s="77"/>
      <c r="F49" s="78"/>
      <c r="G49" s="62"/>
      <c r="H49" s="79"/>
      <c r="I49" s="47"/>
      <c r="J49" s="71">
        <f>G49+H49</f>
        <v>0</v>
      </c>
      <c r="K49" s="14"/>
      <c r="L49" s="77"/>
      <c r="M49" s="47"/>
      <c r="N49" s="64">
        <v>0</v>
      </c>
    </row>
    <row r="50" spans="1:14">
      <c r="B50" s="14"/>
      <c r="C50" s="77"/>
      <c r="D50" s="77"/>
      <c r="E50" s="77"/>
      <c r="F50" s="78"/>
      <c r="G50" s="14"/>
      <c r="H50" s="77"/>
      <c r="I50" s="47"/>
      <c r="J50" s="71">
        <f t="shared" si="1"/>
        <v>0</v>
      </c>
      <c r="K50" s="14"/>
      <c r="L50" s="77"/>
      <c r="M50" s="47"/>
      <c r="N50" s="64">
        <v>0</v>
      </c>
    </row>
    <row r="51" spans="1:14">
      <c r="B51" s="14"/>
      <c r="C51" s="77"/>
      <c r="D51" s="77"/>
      <c r="E51" s="77"/>
      <c r="F51" s="78"/>
      <c r="G51" s="14"/>
      <c r="H51" s="77"/>
      <c r="I51" s="47"/>
      <c r="J51" s="71">
        <f t="shared" si="1"/>
        <v>0</v>
      </c>
      <c r="K51" s="14"/>
      <c r="L51" s="77"/>
      <c r="M51" s="47"/>
      <c r="N51" s="64">
        <v>0</v>
      </c>
    </row>
    <row r="52" spans="1:14">
      <c r="B52" s="14"/>
      <c r="C52" s="77"/>
      <c r="D52" s="77"/>
      <c r="E52" s="77"/>
      <c r="F52" s="78"/>
      <c r="G52" s="14"/>
      <c r="H52" s="77"/>
      <c r="I52" s="47"/>
      <c r="J52" s="71">
        <f t="shared" si="1"/>
        <v>0</v>
      </c>
      <c r="K52" s="14"/>
      <c r="L52" s="77"/>
      <c r="M52" s="47"/>
      <c r="N52" s="64">
        <v>0</v>
      </c>
    </row>
    <row r="53" spans="1:14">
      <c r="B53" s="14"/>
      <c r="C53" s="77"/>
      <c r="D53" s="77"/>
      <c r="E53" s="77"/>
      <c r="F53" s="78"/>
      <c r="G53" s="14"/>
      <c r="H53" s="77"/>
      <c r="I53" s="47"/>
      <c r="J53" s="71">
        <f t="shared" si="1"/>
        <v>0</v>
      </c>
      <c r="K53" s="14"/>
      <c r="L53" s="77"/>
      <c r="M53" s="47"/>
      <c r="N53" s="64">
        <v>0</v>
      </c>
    </row>
    <row r="54" spans="1:14">
      <c r="B54" s="14"/>
      <c r="C54" s="77"/>
      <c r="D54" s="77"/>
      <c r="E54" s="77"/>
      <c r="F54" s="78"/>
      <c r="G54" s="14"/>
      <c r="H54" s="77"/>
      <c r="I54" s="47"/>
      <c r="J54" s="71">
        <f t="shared" si="1"/>
        <v>0</v>
      </c>
      <c r="K54" s="14"/>
      <c r="L54" s="77"/>
      <c r="M54" s="47"/>
      <c r="N54" s="64">
        <v>0</v>
      </c>
    </row>
    <row r="55" spans="1:14">
      <c r="B55" s="14"/>
      <c r="C55" s="77"/>
      <c r="D55" s="77"/>
      <c r="E55" s="77"/>
      <c r="F55" s="78"/>
      <c r="G55" s="14"/>
      <c r="H55" s="77"/>
      <c r="I55" s="47"/>
      <c r="J55" s="71">
        <f t="shared" si="1"/>
        <v>0</v>
      </c>
      <c r="K55" s="14"/>
      <c r="L55" s="77"/>
      <c r="M55" s="47"/>
      <c r="N55" s="64">
        <v>0</v>
      </c>
    </row>
    <row r="56" spans="1:14">
      <c r="B56" s="14"/>
      <c r="C56" s="77"/>
      <c r="D56" s="77"/>
      <c r="E56" s="77"/>
      <c r="F56" s="78"/>
      <c r="G56" s="14"/>
      <c r="H56" s="77"/>
      <c r="I56" s="47"/>
      <c r="J56" s="71">
        <f t="shared" si="1"/>
        <v>0</v>
      </c>
      <c r="K56" s="14"/>
      <c r="L56" s="77"/>
      <c r="M56" s="47"/>
      <c r="N56" s="64">
        <v>0</v>
      </c>
    </row>
    <row r="57" spans="1:14">
      <c r="B57" s="14"/>
      <c r="C57" s="77"/>
      <c r="D57" s="77"/>
      <c r="E57" s="77"/>
      <c r="F57" s="78"/>
      <c r="G57" s="14"/>
      <c r="H57" s="77"/>
      <c r="I57" s="47"/>
      <c r="J57" s="71">
        <f t="shared" si="1"/>
        <v>0</v>
      </c>
      <c r="K57" s="14"/>
      <c r="L57" s="77"/>
      <c r="M57" s="47"/>
      <c r="N57" s="64">
        <v>0</v>
      </c>
    </row>
    <row r="58" spans="1:14">
      <c r="B58" s="14"/>
      <c r="C58" s="77"/>
      <c r="D58" s="77"/>
      <c r="E58" s="77"/>
      <c r="F58" s="78"/>
      <c r="G58" s="14"/>
      <c r="H58" s="77"/>
      <c r="I58" s="47"/>
      <c r="J58" s="71">
        <f t="shared" si="1"/>
        <v>0</v>
      </c>
      <c r="K58" s="14"/>
      <c r="L58" s="77"/>
      <c r="M58" s="47"/>
      <c r="N58" s="64">
        <v>0</v>
      </c>
    </row>
    <row r="59" spans="1:14" ht="13.5" thickBot="1">
      <c r="B59" s="25"/>
      <c r="C59" s="80"/>
      <c r="D59" s="80"/>
      <c r="E59" s="80"/>
      <c r="F59" s="81"/>
      <c r="G59" s="25"/>
      <c r="H59" s="80"/>
      <c r="I59" s="52"/>
      <c r="J59" s="71">
        <f t="shared" si="1"/>
        <v>0</v>
      </c>
      <c r="K59" s="25"/>
      <c r="L59" s="80"/>
      <c r="M59" s="52"/>
      <c r="N59" s="82">
        <v>0</v>
      </c>
    </row>
    <row r="60" spans="1:14" ht="13.5" thickBot="1">
      <c r="B60" s="83"/>
      <c r="C60" s="84"/>
      <c r="D60" s="74"/>
      <c r="E60" s="74"/>
      <c r="F60" s="74"/>
      <c r="G60" s="74"/>
      <c r="H60" s="74"/>
      <c r="I60" s="75"/>
      <c r="J60" s="76">
        <f>SUM(J26:J59)</f>
        <v>99234.90600540275</v>
      </c>
      <c r="M60" s="69">
        <f>SUM(M26:M59)</f>
        <v>-3621.4300000000007</v>
      </c>
      <c r="N60" s="70">
        <f>SUM(N26:N59)</f>
        <v>98874.65</v>
      </c>
    </row>
    <row r="61" spans="1:14" ht="13.5" thickBot="1">
      <c r="B61" s="85" t="s">
        <v>106</v>
      </c>
      <c r="C61" s="74"/>
      <c r="D61" s="74"/>
      <c r="E61" s="74"/>
      <c r="F61" s="74"/>
      <c r="G61" s="74"/>
      <c r="H61" s="74"/>
      <c r="I61" s="75"/>
      <c r="J61" s="75"/>
    </row>
    <row r="62" spans="1:14" ht="13.5" thickBot="1">
      <c r="B62" s="83" t="s">
        <v>107</v>
      </c>
      <c r="C62" s="74"/>
      <c r="D62" s="74"/>
      <c r="E62" s="74"/>
      <c r="F62" s="74"/>
      <c r="G62" s="74"/>
      <c r="I62" s="86" t="s">
        <v>108</v>
      </c>
      <c r="J62" s="87">
        <f>J60+J12</f>
        <v>362613.24350440269</v>
      </c>
      <c r="M62" s="86" t="s">
        <v>109</v>
      </c>
      <c r="N62" s="70">
        <f>N60+N12</f>
        <v>361225.28</v>
      </c>
    </row>
    <row r="63" spans="1:14" ht="13.5" thickBot="1">
      <c r="B63" s="83"/>
      <c r="C63" s="74"/>
      <c r="D63" s="74"/>
      <c r="E63" s="74"/>
      <c r="F63" s="74"/>
      <c r="G63" s="74"/>
      <c r="I63" s="86" t="s">
        <v>110</v>
      </c>
      <c r="J63" s="88">
        <v>-15000</v>
      </c>
      <c r="M63" s="86" t="s">
        <v>111</v>
      </c>
      <c r="N63" s="89">
        <f>M60+M12</f>
        <v>-14375.720000000001</v>
      </c>
    </row>
    <row r="64" spans="1:14" ht="13.5" thickBot="1">
      <c r="C64" s="74"/>
      <c r="D64" s="74"/>
      <c r="E64" s="74"/>
      <c r="F64" s="74"/>
      <c r="G64" s="74"/>
      <c r="I64" s="86" t="s">
        <v>112</v>
      </c>
      <c r="J64" s="87">
        <f>J62+J63</f>
        <v>347613.24350440269</v>
      </c>
      <c r="M64" s="86" t="s">
        <v>113</v>
      </c>
      <c r="N64" s="70">
        <f>N62+N63</f>
        <v>346849.56000000006</v>
      </c>
    </row>
    <row r="65" spans="1:10" ht="16.5" thickBot="1">
      <c r="A65" s="3" t="s">
        <v>114</v>
      </c>
      <c r="B65" s="108" t="s">
        <v>115</v>
      </c>
      <c r="C65" s="136"/>
    </row>
    <row r="66" spans="1:10" ht="13.5" thickBot="1">
      <c r="B66" s="137" t="s">
        <v>116</v>
      </c>
      <c r="C66" s="138"/>
    </row>
    <row r="67" spans="1:10">
      <c r="C67" s="74"/>
      <c r="D67" s="74"/>
      <c r="E67" s="74"/>
      <c r="F67" s="74"/>
      <c r="G67" s="74"/>
      <c r="H67" s="74"/>
      <c r="J67" s="90">
        <f>N64-J64</f>
        <v>-763.68350440263748</v>
      </c>
    </row>
    <row r="68" spans="1:10" ht="13.5" thickBot="1">
      <c r="C68" s="74"/>
      <c r="D68" s="74"/>
      <c r="E68" s="74"/>
      <c r="F68" s="74"/>
      <c r="G68" s="74"/>
      <c r="H68" s="74"/>
    </row>
    <row r="69" spans="1:10" ht="16.5" thickBot="1">
      <c r="A69" s="3" t="s">
        <v>117</v>
      </c>
      <c r="B69" s="108" t="s">
        <v>118</v>
      </c>
      <c r="C69" s="136"/>
    </row>
    <row r="70" spans="1:10">
      <c r="B70" s="91" t="s">
        <v>119</v>
      </c>
      <c r="C70" s="65">
        <v>77925.58439793218</v>
      </c>
    </row>
    <row r="71" spans="1:10">
      <c r="B71" s="91" t="s">
        <v>120</v>
      </c>
      <c r="C71" s="65">
        <v>33396.679027685226</v>
      </c>
      <c r="D71" s="69"/>
      <c r="E71" s="69"/>
      <c r="F71" s="69"/>
    </row>
    <row r="72" spans="1:10">
      <c r="B72" s="91" t="s">
        <v>121</v>
      </c>
      <c r="C72" s="65">
        <v>185452.73769647302</v>
      </c>
      <c r="D72" s="69"/>
      <c r="E72" s="69"/>
      <c r="F72" s="69"/>
    </row>
    <row r="73" spans="1:10" ht="13.5" thickBot="1">
      <c r="B73" s="92" t="s">
        <v>122</v>
      </c>
      <c r="C73" s="73">
        <v>65838.23479197282</v>
      </c>
      <c r="D73" s="69"/>
      <c r="E73" s="69"/>
      <c r="F73" s="69"/>
    </row>
    <row r="74" spans="1:10">
      <c r="B74" s="93" t="s">
        <v>123</v>
      </c>
      <c r="C74" s="94">
        <f>SUM(C70:C73)</f>
        <v>362613.23591406329</v>
      </c>
    </row>
    <row r="75" spans="1:10">
      <c r="B75" s="93"/>
      <c r="C75" s="95">
        <f>C74-J62</f>
        <v>-7.5903394026681781E-3</v>
      </c>
      <c r="D75" s="4" t="s">
        <v>124</v>
      </c>
    </row>
    <row r="77" spans="1:10">
      <c r="B77" s="139"/>
      <c r="C77" s="139"/>
      <c r="D77" s="139"/>
      <c r="E77" s="96"/>
      <c r="F77" s="96"/>
      <c r="G77" s="96"/>
      <c r="H77" s="9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tabSelected="1" workbookViewId="0">
      <selection activeCell="B8" sqref="B8"/>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125</v>
      </c>
      <c r="B1" s="2" t="s">
        <v>126</v>
      </c>
      <c r="C1" s="2"/>
      <c r="D1" s="2"/>
      <c r="E1" s="2"/>
      <c r="F1" s="2"/>
      <c r="G1" s="2"/>
      <c r="H1" s="2"/>
      <c r="I1" s="2"/>
      <c r="J1" s="3" t="s">
        <v>2</v>
      </c>
      <c r="L1" s="5">
        <v>2016</v>
      </c>
    </row>
    <row r="2" spans="1:12" ht="18.75" thickBot="1">
      <c r="A2" s="6"/>
      <c r="B2" s="53"/>
      <c r="C2" s="53"/>
      <c r="D2" s="53"/>
      <c r="E2" s="53"/>
      <c r="F2" s="53"/>
    </row>
    <row r="3" spans="1:12" ht="16.5" customHeight="1" thickBot="1">
      <c r="A3" s="3" t="s">
        <v>127</v>
      </c>
      <c r="B3" s="54" t="s">
        <v>153</v>
      </c>
      <c r="C3" s="97"/>
      <c r="D3" s="97"/>
      <c r="E3" s="97"/>
      <c r="F3" s="97"/>
      <c r="G3" s="97"/>
      <c r="H3" s="97"/>
      <c r="I3" s="98"/>
    </row>
    <row r="4" spans="1:12" ht="39" thickBot="1">
      <c r="B4" s="99" t="s">
        <v>128</v>
      </c>
      <c r="C4" s="100" t="s">
        <v>129</v>
      </c>
      <c r="D4" s="101" t="s">
        <v>130</v>
      </c>
      <c r="E4" s="101" t="s">
        <v>131</v>
      </c>
      <c r="F4" s="100" t="s">
        <v>132</v>
      </c>
      <c r="G4" s="100" t="s">
        <v>133</v>
      </c>
      <c r="H4" s="101" t="s">
        <v>134</v>
      </c>
      <c r="I4" s="102" t="s">
        <v>135</v>
      </c>
    </row>
    <row r="5" spans="1:12" ht="15">
      <c r="B5" s="140" t="s">
        <v>136</v>
      </c>
      <c r="C5" s="141"/>
      <c r="D5" s="141"/>
      <c r="E5" s="142">
        <v>-410.25</v>
      </c>
      <c r="F5" s="142"/>
      <c r="G5" s="142"/>
      <c r="H5" s="141" t="s">
        <v>137</v>
      </c>
      <c r="I5" s="103"/>
    </row>
    <row r="6" spans="1:12" ht="15">
      <c r="B6" s="143" t="s">
        <v>136</v>
      </c>
      <c r="C6" s="144"/>
      <c r="D6" s="144"/>
      <c r="E6" s="145">
        <v>-388.24</v>
      </c>
      <c r="F6" s="145"/>
      <c r="G6" s="145"/>
      <c r="H6" s="144" t="s">
        <v>138</v>
      </c>
      <c r="I6" s="104"/>
    </row>
    <row r="7" spans="1:12" ht="15">
      <c r="B7" s="143" t="s">
        <v>136</v>
      </c>
      <c r="C7" s="144"/>
      <c r="D7" s="144"/>
      <c r="E7" s="145">
        <v>-1127.33</v>
      </c>
      <c r="F7" s="145"/>
      <c r="G7" s="145"/>
      <c r="H7" s="144" t="s">
        <v>139</v>
      </c>
      <c r="I7" s="104"/>
    </row>
    <row r="8" spans="1:12" ht="15">
      <c r="B8" s="143" t="s">
        <v>136</v>
      </c>
      <c r="C8" s="144"/>
      <c r="D8" s="144"/>
      <c r="E8" s="145">
        <v>-576.07000000000005</v>
      </c>
      <c r="F8" s="145"/>
      <c r="G8" s="145"/>
      <c r="H8" s="144" t="s">
        <v>140</v>
      </c>
      <c r="I8" s="104"/>
    </row>
    <row r="9" spans="1:12" ht="15">
      <c r="B9" s="143" t="s">
        <v>136</v>
      </c>
      <c r="C9" s="144"/>
      <c r="D9" s="144"/>
      <c r="E9" s="145">
        <v>-717.22</v>
      </c>
      <c r="F9" s="145"/>
      <c r="G9" s="145"/>
      <c r="H9" s="144" t="s">
        <v>141</v>
      </c>
      <c r="I9" s="104"/>
    </row>
    <row r="10" spans="1:12" ht="15">
      <c r="B10" s="143" t="s">
        <v>136</v>
      </c>
      <c r="C10" s="144"/>
      <c r="D10" s="144"/>
      <c r="E10" s="145">
        <v>-340.39</v>
      </c>
      <c r="F10" s="145"/>
      <c r="G10" s="145"/>
      <c r="H10" s="144" t="s">
        <v>142</v>
      </c>
      <c r="I10" s="104"/>
    </row>
    <row r="11" spans="1:12" ht="15">
      <c r="B11" s="143" t="s">
        <v>136</v>
      </c>
      <c r="C11" s="144"/>
      <c r="D11" s="144"/>
      <c r="E11" s="145">
        <v>-19.059999999999999</v>
      </c>
      <c r="F11" s="145"/>
      <c r="G11" s="145"/>
      <c r="H11" s="144" t="s">
        <v>143</v>
      </c>
      <c r="I11" s="104"/>
    </row>
    <row r="12" spans="1:12" ht="15">
      <c r="B12" s="143" t="s">
        <v>144</v>
      </c>
      <c r="C12" s="144"/>
      <c r="D12" s="144"/>
      <c r="E12" s="145">
        <v>0.01</v>
      </c>
      <c r="F12" s="145"/>
      <c r="G12" s="145"/>
      <c r="H12" s="144" t="s">
        <v>137</v>
      </c>
      <c r="I12" s="104"/>
    </row>
    <row r="13" spans="1:12" ht="15">
      <c r="B13" s="143" t="s">
        <v>144</v>
      </c>
      <c r="C13" s="144"/>
      <c r="D13" s="144"/>
      <c r="E13" s="145">
        <v>0.06</v>
      </c>
      <c r="F13" s="145"/>
      <c r="G13" s="145"/>
      <c r="H13" s="144" t="s">
        <v>138</v>
      </c>
      <c r="I13" s="104"/>
    </row>
    <row r="14" spans="1:12" ht="15">
      <c r="B14" s="143" t="s">
        <v>144</v>
      </c>
      <c r="C14" s="144"/>
      <c r="D14" s="144"/>
      <c r="E14" s="145">
        <v>78.56</v>
      </c>
      <c r="F14" s="145"/>
      <c r="G14" s="145"/>
      <c r="H14" s="144" t="s">
        <v>139</v>
      </c>
      <c r="I14" s="104"/>
    </row>
    <row r="15" spans="1:12" ht="15">
      <c r="B15" s="143" t="s">
        <v>144</v>
      </c>
      <c r="C15" s="144"/>
      <c r="D15" s="144"/>
      <c r="E15" s="145">
        <v>64.53</v>
      </c>
      <c r="F15" s="145"/>
      <c r="G15" s="145"/>
      <c r="H15" s="144" t="s">
        <v>140</v>
      </c>
      <c r="I15" s="104"/>
    </row>
    <row r="16" spans="1:12" ht="15">
      <c r="B16" s="143" t="s">
        <v>145</v>
      </c>
      <c r="C16" s="144"/>
      <c r="D16" s="144"/>
      <c r="E16" s="145">
        <v>-2887.11</v>
      </c>
      <c r="F16" s="145"/>
      <c r="G16" s="145"/>
      <c r="H16" s="144" t="s">
        <v>137</v>
      </c>
      <c r="I16" s="104"/>
    </row>
    <row r="17" spans="2:9" ht="15">
      <c r="B17" s="143" t="s">
        <v>145</v>
      </c>
      <c r="C17" s="144"/>
      <c r="D17" s="144"/>
      <c r="E17" s="145">
        <v>-840.17</v>
      </c>
      <c r="F17" s="145"/>
      <c r="G17" s="145"/>
      <c r="H17" s="144" t="s">
        <v>138</v>
      </c>
      <c r="I17" s="104"/>
    </row>
    <row r="18" spans="2:9" ht="15">
      <c r="B18" s="143" t="s">
        <v>145</v>
      </c>
      <c r="C18" s="144"/>
      <c r="D18" s="144"/>
      <c r="E18" s="145">
        <v>-1219.17</v>
      </c>
      <c r="F18" s="145"/>
      <c r="G18" s="145"/>
      <c r="H18" s="144" t="s">
        <v>139</v>
      </c>
      <c r="I18" s="104"/>
    </row>
    <row r="19" spans="2:9" ht="15">
      <c r="B19" s="143" t="s">
        <v>145</v>
      </c>
      <c r="C19" s="144"/>
      <c r="D19" s="144"/>
      <c r="E19" s="145">
        <v>-1052.47</v>
      </c>
      <c r="F19" s="145"/>
      <c r="G19" s="145"/>
      <c r="H19" s="144" t="s">
        <v>140</v>
      </c>
      <c r="I19" s="105"/>
    </row>
    <row r="20" spans="2:9" ht="15">
      <c r="B20" s="143" t="s">
        <v>145</v>
      </c>
      <c r="C20" s="144"/>
      <c r="D20" s="144"/>
      <c r="E20" s="145">
        <v>-328.55</v>
      </c>
      <c r="F20" s="145"/>
      <c r="G20" s="145"/>
      <c r="H20" s="144" t="s">
        <v>141</v>
      </c>
      <c r="I20" s="106"/>
    </row>
    <row r="21" spans="2:9" ht="15">
      <c r="B21" s="143" t="s">
        <v>145</v>
      </c>
      <c r="C21" s="144"/>
      <c r="D21" s="144"/>
      <c r="E21" s="145">
        <v>-418.48</v>
      </c>
      <c r="F21" s="145"/>
      <c r="G21" s="145"/>
      <c r="H21" s="144" t="s">
        <v>142</v>
      </c>
      <c r="I21" s="104"/>
    </row>
    <row r="22" spans="2:9" ht="15">
      <c r="B22" s="143" t="s">
        <v>146</v>
      </c>
      <c r="C22" s="144"/>
      <c r="D22" s="144"/>
      <c r="E22" s="145">
        <v>-328.19</v>
      </c>
      <c r="F22" s="145"/>
      <c r="G22" s="145"/>
      <c r="H22" s="144" t="s">
        <v>138</v>
      </c>
      <c r="I22" s="104"/>
    </row>
    <row r="23" spans="2:9" ht="15">
      <c r="B23" s="143" t="s">
        <v>146</v>
      </c>
      <c r="C23" s="144"/>
      <c r="D23" s="144"/>
      <c r="E23" s="145">
        <v>-1457.41</v>
      </c>
      <c r="F23" s="145"/>
      <c r="G23" s="145"/>
      <c r="H23" s="144" t="s">
        <v>139</v>
      </c>
      <c r="I23" s="104"/>
    </row>
    <row r="24" spans="2:9" ht="15">
      <c r="B24" s="143" t="s">
        <v>146</v>
      </c>
      <c r="C24" s="144"/>
      <c r="D24" s="144"/>
      <c r="E24" s="145">
        <v>-930.83</v>
      </c>
      <c r="F24" s="145"/>
      <c r="G24" s="145"/>
      <c r="H24" s="144" t="s">
        <v>140</v>
      </c>
      <c r="I24" s="104"/>
    </row>
    <row r="25" spans="2:9" ht="15">
      <c r="B25" s="143" t="s">
        <v>146</v>
      </c>
      <c r="C25" s="144"/>
      <c r="D25" s="144"/>
      <c r="E25" s="145">
        <v>-995.7</v>
      </c>
      <c r="F25" s="145"/>
      <c r="G25" s="145"/>
      <c r="H25" s="144" t="s">
        <v>141</v>
      </c>
      <c r="I25" s="104"/>
    </row>
    <row r="26" spans="2:9" ht="15">
      <c r="B26" s="143" t="s">
        <v>146</v>
      </c>
      <c r="C26" s="144"/>
      <c r="D26" s="144"/>
      <c r="E26" s="145">
        <v>-53.41</v>
      </c>
      <c r="F26" s="145"/>
      <c r="G26" s="145"/>
      <c r="H26" s="144" t="s">
        <v>142</v>
      </c>
      <c r="I26" s="104"/>
    </row>
    <row r="27" spans="2:9" ht="15">
      <c r="B27" s="143" t="s">
        <v>146</v>
      </c>
      <c r="C27" s="144"/>
      <c r="D27" s="144"/>
      <c r="E27" s="145">
        <v>-61.75</v>
      </c>
      <c r="F27" s="145"/>
      <c r="G27" s="145"/>
      <c r="H27" s="144" t="s">
        <v>143</v>
      </c>
      <c r="I27" s="104"/>
    </row>
    <row r="28" spans="2:9" ht="15">
      <c r="B28" s="143" t="s">
        <v>147</v>
      </c>
      <c r="C28" s="144"/>
      <c r="D28" s="144"/>
      <c r="E28" s="145">
        <v>-156.66999999999999</v>
      </c>
      <c r="F28" s="145"/>
      <c r="G28" s="145"/>
      <c r="H28" s="144" t="s">
        <v>137</v>
      </c>
      <c r="I28" s="104"/>
    </row>
    <row r="29" spans="2:9" ht="15">
      <c r="B29" s="143" t="s">
        <v>154</v>
      </c>
      <c r="C29" s="144"/>
      <c r="D29" s="144"/>
      <c r="E29" s="145">
        <v>-148.21</v>
      </c>
      <c r="F29" s="145"/>
      <c r="G29" s="145"/>
      <c r="H29" s="144" t="s">
        <v>137</v>
      </c>
      <c r="I29" s="104"/>
    </row>
    <row r="30" spans="2:9" ht="15.75" thickBot="1">
      <c r="B30" s="146" t="s">
        <v>148</v>
      </c>
      <c r="C30" s="147"/>
      <c r="D30" s="147"/>
      <c r="E30" s="148">
        <v>-62.2</v>
      </c>
      <c r="F30" s="148"/>
      <c r="G30" s="148"/>
      <c r="H30" s="147" t="s">
        <v>138</v>
      </c>
      <c r="I30" s="107"/>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2017-08-21T15:42:47Z</dcterms:modified>
</cp:coreProperties>
</file>